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D:\01 Projects\Letny\export 10-2024\"/>
    </mc:Choice>
  </mc:AlternateContent>
  <xr:revisionPtr revIDLastSave="0" documentId="13_ncr:1_{75A39229-2497-4008-8DB4-7A8329F3A1E5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1" r:id="rId1"/>
    <sheet name="000_1" sheetId="2" r:id="rId2"/>
    <sheet name="001_1" sheetId="3" r:id="rId3"/>
    <sheet name="201_1" sheetId="4" r:id="rId4"/>
  </sheets>
  <definedNames>
    <definedName name="_xlnm.Print_Titles" localSheetId="1">'000_1'!$6:$8</definedName>
    <definedName name="_xlnm.Print_Titles" localSheetId="2">'001_1'!$6:$8</definedName>
    <definedName name="_xlnm.Print_Titles" localSheetId="3">'201_1'!$6:$8</definedName>
  </definedName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75" i="4" l="1"/>
  <c r="I475" i="4"/>
  <c r="O471" i="4"/>
  <c r="I471" i="4"/>
  <c r="I467" i="4"/>
  <c r="O467" i="4" s="1"/>
  <c r="I463" i="4"/>
  <c r="O463" i="4" s="1"/>
  <c r="I459" i="4"/>
  <c r="O459" i="4" s="1"/>
  <c r="O455" i="4"/>
  <c r="I455" i="4"/>
  <c r="I451" i="4"/>
  <c r="O451" i="4" s="1"/>
  <c r="I447" i="4"/>
  <c r="O447" i="4" s="1"/>
  <c r="I443" i="4"/>
  <c r="O443" i="4" s="1"/>
  <c r="I439" i="4"/>
  <c r="O439" i="4" s="1"/>
  <c r="I435" i="4"/>
  <c r="O435" i="4" s="1"/>
  <c r="I431" i="4"/>
  <c r="O431" i="4" s="1"/>
  <c r="O427" i="4"/>
  <c r="I427" i="4"/>
  <c r="I423" i="4"/>
  <c r="O423" i="4" s="1"/>
  <c r="I419" i="4"/>
  <c r="O419" i="4" s="1"/>
  <c r="I415" i="4"/>
  <c r="O415" i="4" s="1"/>
  <c r="O411" i="4"/>
  <c r="I411" i="4"/>
  <c r="O407" i="4"/>
  <c r="I407" i="4"/>
  <c r="I403" i="4"/>
  <c r="O403" i="4" s="1"/>
  <c r="I399" i="4"/>
  <c r="O399" i="4" s="1"/>
  <c r="I395" i="4"/>
  <c r="O395" i="4" s="1"/>
  <c r="O391" i="4"/>
  <c r="I391" i="4"/>
  <c r="I387" i="4"/>
  <c r="O387" i="4" s="1"/>
  <c r="I383" i="4"/>
  <c r="O383" i="4" s="1"/>
  <c r="I379" i="4"/>
  <c r="O379" i="4" s="1"/>
  <c r="I375" i="4"/>
  <c r="O375" i="4" s="1"/>
  <c r="I371" i="4"/>
  <c r="O371" i="4" s="1"/>
  <c r="I367" i="4"/>
  <c r="O367" i="4" s="1"/>
  <c r="O363" i="4"/>
  <c r="I363" i="4"/>
  <c r="I359" i="4"/>
  <c r="O359" i="4" s="1"/>
  <c r="I355" i="4"/>
  <c r="O355" i="4" s="1"/>
  <c r="I351" i="4"/>
  <c r="O351" i="4" s="1"/>
  <c r="O347" i="4"/>
  <c r="I347" i="4"/>
  <c r="I342" i="4"/>
  <c r="Q341" i="4" s="1"/>
  <c r="I341" i="4" s="1"/>
  <c r="I337" i="4"/>
  <c r="O337" i="4" s="1"/>
  <c r="I333" i="4"/>
  <c r="O333" i="4" s="1"/>
  <c r="O329" i="4"/>
  <c r="I329" i="4"/>
  <c r="I325" i="4"/>
  <c r="Q320" i="4" s="1"/>
  <c r="I320" i="4" s="1"/>
  <c r="I321" i="4"/>
  <c r="O321" i="4" s="1"/>
  <c r="I316" i="4"/>
  <c r="Q315" i="4" s="1"/>
  <c r="I315" i="4" s="1"/>
  <c r="I311" i="4"/>
  <c r="O311" i="4" s="1"/>
  <c r="I307" i="4"/>
  <c r="O307" i="4" s="1"/>
  <c r="I303" i="4"/>
  <c r="O303" i="4" s="1"/>
  <c r="I299" i="4"/>
  <c r="O299" i="4" s="1"/>
  <c r="I295" i="4"/>
  <c r="O295" i="4" s="1"/>
  <c r="I291" i="4"/>
  <c r="O291" i="4" s="1"/>
  <c r="I287" i="4"/>
  <c r="O287" i="4" s="1"/>
  <c r="I283" i="4"/>
  <c r="O283" i="4" s="1"/>
  <c r="I279" i="4"/>
  <c r="O279" i="4" s="1"/>
  <c r="O275" i="4"/>
  <c r="I275" i="4"/>
  <c r="I271" i="4"/>
  <c r="O271" i="4" s="1"/>
  <c r="I266" i="4"/>
  <c r="O266" i="4" s="1"/>
  <c r="I262" i="4"/>
  <c r="O262" i="4" s="1"/>
  <c r="I258" i="4"/>
  <c r="O258" i="4" s="1"/>
  <c r="I254" i="4"/>
  <c r="O254" i="4" s="1"/>
  <c r="I250" i="4"/>
  <c r="O250" i="4" s="1"/>
  <c r="I246" i="4"/>
  <c r="O246" i="4" s="1"/>
  <c r="I242" i="4"/>
  <c r="O242" i="4" s="1"/>
  <c r="I238" i="4"/>
  <c r="O238" i="4" s="1"/>
  <c r="I234" i="4"/>
  <c r="O234" i="4" s="1"/>
  <c r="I230" i="4"/>
  <c r="O230" i="4" s="1"/>
  <c r="I226" i="4"/>
  <c r="O226" i="4" s="1"/>
  <c r="I222" i="4"/>
  <c r="O222" i="4" s="1"/>
  <c r="I218" i="4"/>
  <c r="O218" i="4" s="1"/>
  <c r="I214" i="4"/>
  <c r="O214" i="4" s="1"/>
  <c r="I210" i="4"/>
  <c r="O210" i="4" s="1"/>
  <c r="I206" i="4"/>
  <c r="O206" i="4" s="1"/>
  <c r="I202" i="4"/>
  <c r="O202" i="4" s="1"/>
  <c r="I197" i="4"/>
  <c r="O197" i="4" s="1"/>
  <c r="I193" i="4"/>
  <c r="O193" i="4" s="1"/>
  <c r="I189" i="4"/>
  <c r="O189" i="4" s="1"/>
  <c r="I185" i="4"/>
  <c r="Q180" i="4" s="1"/>
  <c r="I180" i="4" s="1"/>
  <c r="I181" i="4"/>
  <c r="O181" i="4" s="1"/>
  <c r="I176" i="4"/>
  <c r="O176" i="4" s="1"/>
  <c r="I172" i="4"/>
  <c r="O172" i="4" s="1"/>
  <c r="I168" i="4"/>
  <c r="O168" i="4" s="1"/>
  <c r="I164" i="4"/>
  <c r="O164" i="4" s="1"/>
  <c r="I160" i="4"/>
  <c r="O160" i="4" s="1"/>
  <c r="I156" i="4"/>
  <c r="O156" i="4" s="1"/>
  <c r="I152" i="4"/>
  <c r="O152" i="4" s="1"/>
  <c r="I148" i="4"/>
  <c r="O148" i="4" s="1"/>
  <c r="I144" i="4"/>
  <c r="O144" i="4" s="1"/>
  <c r="I139" i="4"/>
  <c r="O139" i="4" s="1"/>
  <c r="I135" i="4"/>
  <c r="O135" i="4" s="1"/>
  <c r="I131" i="4"/>
  <c r="O131" i="4" s="1"/>
  <c r="I127" i="4"/>
  <c r="O127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O35" i="4" s="1"/>
  <c r="I30" i="4"/>
  <c r="O30" i="4" s="1"/>
  <c r="I26" i="4"/>
  <c r="O26" i="4" s="1"/>
  <c r="I22" i="4"/>
  <c r="O22" i="4" s="1"/>
  <c r="I18" i="4"/>
  <c r="O18" i="4" s="1"/>
  <c r="I14" i="4"/>
  <c r="O14" i="4" s="1"/>
  <c r="I10" i="4"/>
  <c r="O10" i="4" s="1"/>
  <c r="I48" i="3"/>
  <c r="O48" i="3" s="1"/>
  <c r="I44" i="3"/>
  <c r="O44" i="3" s="1"/>
  <c r="I40" i="3"/>
  <c r="O40" i="3" s="1"/>
  <c r="I36" i="3"/>
  <c r="I31" i="3"/>
  <c r="O31" i="3" s="1"/>
  <c r="R30" i="3" s="1"/>
  <c r="O30" i="3" s="1"/>
  <c r="I26" i="3"/>
  <c r="O26" i="3" s="1"/>
  <c r="I22" i="3"/>
  <c r="O22" i="3" s="1"/>
  <c r="I18" i="3"/>
  <c r="O18" i="3" s="1"/>
  <c r="I14" i="3"/>
  <c r="O14" i="3" s="1"/>
  <c r="I10" i="3"/>
  <c r="O10" i="3" s="1"/>
  <c r="I216" i="2"/>
  <c r="O216" i="2" s="1"/>
  <c r="I212" i="2"/>
  <c r="O212" i="2" s="1"/>
  <c r="I208" i="2"/>
  <c r="O208" i="2" s="1"/>
  <c r="I204" i="2"/>
  <c r="O204" i="2" s="1"/>
  <c r="I200" i="2"/>
  <c r="O200" i="2" s="1"/>
  <c r="I196" i="2"/>
  <c r="O196" i="2" s="1"/>
  <c r="I192" i="2"/>
  <c r="O192" i="2" s="1"/>
  <c r="I188" i="2"/>
  <c r="O188" i="2" s="1"/>
  <c r="I184" i="2"/>
  <c r="O184" i="2" s="1"/>
  <c r="I180" i="2"/>
  <c r="O180" i="2" s="1"/>
  <c r="I176" i="2"/>
  <c r="O176" i="2" s="1"/>
  <c r="I172" i="2"/>
  <c r="O172" i="2" s="1"/>
  <c r="I168" i="2"/>
  <c r="O168" i="2" s="1"/>
  <c r="I164" i="2"/>
  <c r="O164" i="2" s="1"/>
  <c r="I160" i="2"/>
  <c r="O160" i="2" s="1"/>
  <c r="I156" i="2"/>
  <c r="O156" i="2" s="1"/>
  <c r="I152" i="2"/>
  <c r="O152" i="2" s="1"/>
  <c r="I148" i="2"/>
  <c r="O148" i="2" s="1"/>
  <c r="I144" i="2"/>
  <c r="O144" i="2" s="1"/>
  <c r="I140" i="2"/>
  <c r="O140" i="2" s="1"/>
  <c r="I136" i="2"/>
  <c r="O136" i="2" s="1"/>
  <c r="I132" i="2"/>
  <c r="O132" i="2" s="1"/>
  <c r="I128" i="2"/>
  <c r="O128" i="2" s="1"/>
  <c r="I124" i="2"/>
  <c r="O124" i="2" s="1"/>
  <c r="I120" i="2"/>
  <c r="O120" i="2" s="1"/>
  <c r="I116" i="2"/>
  <c r="O116" i="2" s="1"/>
  <c r="I112" i="2"/>
  <c r="O112" i="2" s="1"/>
  <c r="I108" i="2"/>
  <c r="O108" i="2" s="1"/>
  <c r="I104" i="2"/>
  <c r="O104" i="2" s="1"/>
  <c r="I100" i="2"/>
  <c r="O100" i="2" s="1"/>
  <c r="I96" i="2"/>
  <c r="O96" i="2" s="1"/>
  <c r="I92" i="2"/>
  <c r="O92" i="2" s="1"/>
  <c r="I88" i="2"/>
  <c r="O88" i="2" s="1"/>
  <c r="I84" i="2"/>
  <c r="O84" i="2" s="1"/>
  <c r="I80" i="2"/>
  <c r="O80" i="2" s="1"/>
  <c r="I76" i="2"/>
  <c r="O76" i="2" s="1"/>
  <c r="I72" i="2"/>
  <c r="O72" i="2" s="1"/>
  <c r="I68" i="2"/>
  <c r="O68" i="2" s="1"/>
  <c r="I64" i="2"/>
  <c r="O64" i="2" s="1"/>
  <c r="I60" i="2"/>
  <c r="O60" i="2" s="1"/>
  <c r="I56" i="2"/>
  <c r="O56" i="2" s="1"/>
  <c r="I52" i="2"/>
  <c r="O52" i="2" s="1"/>
  <c r="I48" i="2"/>
  <c r="O48" i="2" s="1"/>
  <c r="I44" i="2"/>
  <c r="O44" i="2" s="1"/>
  <c r="I40" i="2"/>
  <c r="O40" i="2" s="1"/>
  <c r="I36" i="2"/>
  <c r="O36" i="2" s="1"/>
  <c r="I32" i="2"/>
  <c r="I28" i="2"/>
  <c r="O28" i="2" s="1"/>
  <c r="I24" i="2"/>
  <c r="O24" i="2" s="1"/>
  <c r="I20" i="2"/>
  <c r="O20" i="2" s="1"/>
  <c r="I15" i="2"/>
  <c r="O15" i="2" s="1"/>
  <c r="R14" i="2" s="1"/>
  <c r="O14" i="2" s="1"/>
  <c r="I10" i="2"/>
  <c r="O10" i="2" s="1"/>
  <c r="R9" i="2" s="1"/>
  <c r="O9" i="2" s="1"/>
  <c r="Q9" i="2"/>
  <c r="I9" i="2" s="1"/>
  <c r="O325" i="4" l="1"/>
  <c r="R34" i="4"/>
  <c r="O34" i="4" s="1"/>
  <c r="O316" i="4"/>
  <c r="R315" i="4" s="1"/>
  <c r="O315" i="4" s="1"/>
  <c r="Q346" i="4"/>
  <c r="I346" i="4" s="1"/>
  <c r="Q35" i="3"/>
  <c r="I35" i="3" s="1"/>
  <c r="Q30" i="3"/>
  <c r="I30" i="3" s="1"/>
  <c r="Q19" i="2"/>
  <c r="I19" i="2" s="1"/>
  <c r="R346" i="4"/>
  <c r="O346" i="4" s="1"/>
  <c r="R9" i="3"/>
  <c r="O9" i="3" s="1"/>
  <c r="R9" i="4"/>
  <c r="O9" i="4" s="1"/>
  <c r="R143" i="4"/>
  <c r="O143" i="4" s="1"/>
  <c r="R270" i="4"/>
  <c r="O270" i="4" s="1"/>
  <c r="R180" i="4"/>
  <c r="O180" i="4" s="1"/>
  <c r="R320" i="4"/>
  <c r="O320" i="4" s="1"/>
  <c r="R201" i="4"/>
  <c r="O201" i="4" s="1"/>
  <c r="Q270" i="4"/>
  <c r="I270" i="4" s="1"/>
  <c r="O36" i="3"/>
  <c r="R35" i="3" s="1"/>
  <c r="O35" i="3" s="1"/>
  <c r="O185" i="4"/>
  <c r="O342" i="4"/>
  <c r="R341" i="4" s="1"/>
  <c r="O341" i="4" s="1"/>
  <c r="Q14" i="2"/>
  <c r="I14" i="2" s="1"/>
  <c r="Q9" i="3"/>
  <c r="I9" i="3" s="1"/>
  <c r="Q201" i="4"/>
  <c r="I201" i="4" s="1"/>
  <c r="O32" i="2"/>
  <c r="R19" i="2" s="1"/>
  <c r="O19" i="2" s="1"/>
  <c r="O2" i="2" s="1"/>
  <c r="D10" i="1" s="1"/>
  <c r="Q9" i="4"/>
  <c r="I9" i="4" s="1"/>
  <c r="Q34" i="4"/>
  <c r="I34" i="4" s="1"/>
  <c r="Q143" i="4"/>
  <c r="I143" i="4" s="1"/>
  <c r="I3" i="3" l="1"/>
  <c r="C11" i="1" s="1"/>
  <c r="I3" i="2"/>
  <c r="C10" i="1" s="1"/>
  <c r="E10" i="1" s="1"/>
  <c r="I3" i="4"/>
  <c r="C12" i="1" s="1"/>
  <c r="E12" i="1" s="1"/>
  <c r="O2" i="4"/>
  <c r="D12" i="1" s="1"/>
  <c r="O2" i="3"/>
  <c r="D11" i="1" s="1"/>
  <c r="E11" i="1" s="1"/>
  <c r="C7" i="1" l="1"/>
  <c r="C6" i="1"/>
</calcChain>
</file>

<file path=xl/sharedStrings.xml><?xml version="1.0" encoding="utf-8"?>
<sst xmlns="http://schemas.openxmlformats.org/spreadsheetml/2006/main" count="2671" uniqueCount="866">
  <si>
    <t>Rekapitulace ceny</t>
  </si>
  <si>
    <t>Stavba: II/112 - Osada Letny – most ev. č.112-054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</si>
  <si>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</si>
  <si>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</si>
  <si>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</si>
  <si>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</si>
  <si>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</si>
  <si>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</si>
  <si>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</si>
  <si>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</si>
  <si>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</si>
  <si>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</si>
  <si>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</si>
  <si>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</si>
  <si>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II/112</t>
  </si>
  <si>
    <t>Osada Letny – most ev. č.112-054</t>
  </si>
  <si>
    <t>O</t>
  </si>
  <si>
    <t>Objekt:</t>
  </si>
  <si>
    <t>000</t>
  </si>
  <si>
    <t>Soupis vedlejších a ostatních nákladů</t>
  </si>
  <si>
    <t>O1</t>
  </si>
  <si>
    <t>Rozpočet:</t>
  </si>
  <si>
    <t>0.00</t>
  </si>
  <si>
    <t>15.00</t>
  </si>
  <si>
    <t>21.00</t>
  </si>
  <si>
    <t>3</t>
  </si>
  <si>
    <t>6</t>
  </si>
  <si>
    <t>2</t>
  </si>
  <si>
    <t>1</t>
  </si>
  <si>
    <t>Základní rozpočet CÚ 2024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</si>
  <si>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</si>
  <si>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</si>
  <si>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</si>
  <si>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</si>
  <si>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</si>
  <si>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</si>
  <si>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</si>
  <si>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</si>
  <si>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</si>
  <si>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</si>
  <si>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</si>
  <si>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</si>
  <si>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</si>
  <si>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</si>
  <si>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</si>
  <si>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</si>
  <si>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</si>
  <si>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</si>
  <si>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01-ZS</t>
  </si>
  <si>
    <t>Zařízení staveniště</t>
  </si>
  <si>
    <t>P</t>
  </si>
  <si>
    <t>03100</t>
  </si>
  <si>
    <t/>
  </si>
  <si>
    <t>ZAŘÍZENÍ STAVENIŠTĚ - ZŘÍZENÍ, PROVOZ, DEMONTÁŽ</t>
  </si>
  <si>
    <t>KPL</t>
  </si>
  <si>
    <t>2024_OTSKP</t>
  </si>
  <si>
    <t>PP</t>
  </si>
  <si>
    <t>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a osvětlení, vč. nákladů na provoz, úklid, nutnou údržbu a opravy na objektech ZS a přípojkách energií, vč. kompletního odstranění objektů ZS po stavbě a uvedení ploch pro ZS do původního stavu</t>
  </si>
  <si>
    <t>VV</t>
  </si>
  <si>
    <t>TS</t>
  </si>
  <si>
    <t>zahrnuje objednatelem povolené náklady na pořízení (event. pronájem), provozování, udržování a likvidaci zhotovitelova zařízení</t>
  </si>
  <si>
    <t>02-P</t>
  </si>
  <si>
    <t>Publicita</t>
  </si>
  <si>
    <t>02991</t>
  </si>
  <si>
    <t>OSTATNÍ POŽADAVKY - INFORMAČNÍ TABULE</t>
  </si>
  <si>
    <t>KUS</t>
  </si>
  <si>
    <t>Publicita stavby dle požadavku objednatele, grafického manuálu a počtu dle SOD, ZOP objednatele. Informační tabule (dočasný billboard) o stavbě. Rozměr min. 2,5 x 1,75 m. (http://m.kr-vysocina.cz/assets/File.ashx?id_org=450008&amp;id_dokumenty=4026814) 
Komplet vč. zřízení, pronájmu po dobu stavby a odstranění po stavbě.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</si>
  <si>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</si>
  <si>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03-R</t>
  </si>
  <si>
    <t>Různé</t>
  </si>
  <si>
    <t>02730</t>
  </si>
  <si>
    <t>A</t>
  </si>
  <si>
    <t>POMOC PRÁCE ZŘÍZ NEBO ZAJIŠŤ OCHRANU INŽENÝRSKÝCH SÍTÍ</t>
  </si>
  <si>
    <t>součinnost se správcem podzemního NN kabelu (E.ON Servisní, s.r.o.), dodržení podmínek vyjádření, vč. ochrany po dobu stavby, vč. kontroly dodržení podmínek stanovených pro stavební činnosti</t>
  </si>
  <si>
    <t>zahrnuje veškeré náklady spojené s objednatelem požadovanými zařízeními</t>
  </si>
  <si>
    <t>B</t>
  </si>
  <si>
    <t>součinnost se správcem podzemních sdělovacích (CETIN, a. s.), dodržení podmínek vyjádření, vč. ochrany po dobu stavby, vč. kontroly dodržení podmínek stanovených pro stavební činnosti, pokud dojde k odhalení neprovozovného kabelu(ů), tak budou v místě stavební jámy přerušeny a zaslepeny</t>
  </si>
  <si>
    <t>02910</t>
  </si>
  <si>
    <t>OSTATNÍ POŽADAVKY - ZEMĚMĚŘIČSKÁ MĚŘENÍ</t>
  </si>
  <si>
    <t>Vytýčení stávajících inženýrských sítí, potřebné geodetické doměření během výstavby</t>
  </si>
  <si>
    <t>zahrnuje veškeré náklady spojené s objednatelem požadovanými pracemi,   
- pro stanovení orientační investorské ceny určete jednotkovou cenu jako 1% odhadované ceny stavby</t>
  </si>
  <si>
    <t>029113</t>
  </si>
  <si>
    <t>OSTATNÍ POŽADAVKY - GEODETICKÉ ZAMĚŘENÍ - CELKY</t>
  </si>
  <si>
    <t>Provedení vytyčení obvodu staveniště a pevných vytyčovacích bodů, geodetické měření tzv. kritických míst pro potřeby RDS</t>
  </si>
  <si>
    <t>zahrnuje veškeré náklady spojené s objednatelem požadovanými pracemi</t>
  </si>
  <si>
    <t>7</t>
  </si>
  <si>
    <t>Zaměření skutečného provedení stavby</t>
  </si>
  <si>
    <t>8</t>
  </si>
  <si>
    <t>02920</t>
  </si>
  <si>
    <t>OSTATNÍ POŽADAVKY - OCHRANA ŽIVOTNÍHO PROSTŘEDÍ</t>
  </si>
  <si>
    <t>Zajištění ochrany životního prostředí, norná stěna, čerpáno se souhlasem TDS</t>
  </si>
  <si>
    <t>029412</t>
  </si>
  <si>
    <t>OSTATNÍ POŽADAVKY - VYPRACOVÁNÍ MOSTNÍHO LISTU</t>
  </si>
  <si>
    <t>Zajištění mostního listu, 3ks, výpočet zatížitelnosti, vč zápisu do BMS</t>
  </si>
  <si>
    <t>02943</t>
  </si>
  <si>
    <t>OSTATNÍ POŽADAVKY - VYPRACOVÁNÍ RDS</t>
  </si>
  <si>
    <t>Vypracování dokumentace – realizační  - RDS dokumentace SO 201 (vč. úpravy komunikace a příslušenství), vč. TePř demolice mostu, počet paré dle SoD, vč.dozoru zpracovatele RDS na stavbě, vč.požadavků SOD</t>
  </si>
  <si>
    <t>02944</t>
  </si>
  <si>
    <t>OSTAT POŽADAVKY - DOKUMENTACE SKUTEČ PROVEDENÍ V DIGIT FORMĚ</t>
  </si>
  <si>
    <t>Vypracování dokumentace - skutečného provedení stavby DSPS včetně digitální formy, vč. závěrečné zprávy, vč. požadavků SOD, 3x v tištené podobě + 1x elektronicky na CD</t>
  </si>
  <si>
    <t>12</t>
  </si>
  <si>
    <t>02945</t>
  </si>
  <si>
    <t>OSTAT POŽADAVKY - GEOMETRICKÝ PLÁN</t>
  </si>
  <si>
    <t>Geometrické plány stavby dle požadavku SOD, 10x v tištené podobě vč. ověření KÚ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</si>
  <si>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</si>
  <si>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13</t>
  </si>
  <si>
    <t>029511</t>
  </si>
  <si>
    <t>OSTATNÍ POŽADAVKY - POVODŇOVÝ A HAVARIJNÍ PLÁN</t>
  </si>
  <si>
    <t>Havarijní a povodňový plán</t>
  </si>
  <si>
    <t>14</t>
  </si>
  <si>
    <t>02953</t>
  </si>
  <si>
    <t>OSTATNÍ POŽADAVKY - HLAVNÍ MOSTNÍ PROHLÍDKA</t>
  </si>
  <si>
    <t>Zajištění 1. hlavní prohlídky, vč zápisu do BMS, tiskem 3ks</t>
  </si>
  <si>
    <t>položka zahrnuje : 
- úkony dle ČSN 73 6221 
- provedení hlavní mostní prohlídky oprávněnou fyzickou nebo právnickou osobou 
- vyhotovení záznamu (protokolu), který jednoznačně definuje stav mostu</t>
  </si>
  <si>
    <t>15</t>
  </si>
  <si>
    <t>02960</t>
  </si>
  <si>
    <t>OSTATNÍ POŽADAVKY - PLÁN BOZP</t>
  </si>
  <si>
    <t>Plán BOZP, veškerá opatření pro zajištění plánu BOZP v průběhu výstavby</t>
  </si>
  <si>
    <t>zahrnuje veškeré náklady spojené s objednatelem požadovaným dozorem</t>
  </si>
  <si>
    <t>16</t>
  </si>
  <si>
    <t>03720</t>
  </si>
  <si>
    <t>POMOC PRÁCE ZAJIŠŤ NEBO ZŘÍZ REGULACI A OCHRANU DOPRAVY</t>
  </si>
  <si>
    <t>Schválení a projednání přechodného DZ po dobu výstavby, vč. zajištění rozhodnutí. Všechny související práce se zřízením objízdných tras, celkem 4 úseky ve 2 etapách. 
Veškeré práce a činnosti spojené se zajištěním povolení a úhrada poplatků vzniklých na základě HMG zhotovitele v souladu s POV (zvláštní užívání silnice, poplatky za užívání veřejného prostranství apod.)</t>
  </si>
  <si>
    <t>zahrnuje objednatelem povolené náklady na požadovaná zařízení zhotovitele</t>
  </si>
  <si>
    <t>17</t>
  </si>
  <si>
    <t>911CB2</t>
  </si>
  <si>
    <t>SVODIDLO BETON, ÚROVEŇ ZADRŽ H1 VÝŠ 0,8M - MONTÁŽ S PŘESUNEM (BEZ DODÁVKY)</t>
  </si>
  <si>
    <t>M</t>
  </si>
  <si>
    <t>dočasné betonové svodidlo - 2. etapa 
2*30 m = 60 m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</si>
  <si>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</si>
  <si>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18</t>
  </si>
  <si>
    <t>911CB3</t>
  </si>
  <si>
    <t>SVODIDLO BETON, ÚROVEŇ ZADRŽ H1 VÝŠ 0,8M - DEMONTÁŽ S PŘESUNEM</t>
  </si>
  <si>
    <t>dočasné betonové svodidlo demontáž - 2. etapa 
2*30 m = 60 m</t>
  </si>
  <si>
    <t>položka zahrnuje:  
- demontáž a odstranění zařízení  
- jeho odvoz na předepsané místo</t>
  </si>
  <si>
    <t>19</t>
  </si>
  <si>
    <t>911CB9</t>
  </si>
  <si>
    <t>SVODIDLO BETON, ÚROVEŇ ZADRŽ H1 VÝŠ 0,8M - NÁJEM</t>
  </si>
  <si>
    <t>MDEN</t>
  </si>
  <si>
    <t>dočasné betonové svodidlo, doba nájmu 5 týdnů - 2. etapa 
2*30 m = 60 m</t>
  </si>
  <si>
    <t>5*7*60=2 100,000 [A]</t>
  </si>
  <si>
    <t>položka zahrnuje denní sazbu za pronájem zařízení  
počet měrných jednotek se určí jako součin délky zařízení a počtu dnů použití</t>
  </si>
  <si>
    <t>20</t>
  </si>
  <si>
    <t>914122</t>
  </si>
  <si>
    <t>DOPRAVNÍ ZNAČKY ZÁKLADNÍ VELIKOSTI OCELOVÉ FÓLIE TŘ 1 - MONTÁŽ S PŘEMÍSTĚNÍM</t>
  </si>
  <si>
    <t>přechodné DZ, vyznačení objízdné trasy - 1.etapa 
A15: 1 ks 
B1: 2ks 
B4: 2 ks 
B20a: 3 ks 
B21a: 1 ks 
B24a: 1ks 
C2b: 1 ks 
E3a: 5 ks 
E9: 5 ks 
E13: 6 ks 
IJ4b: 2 ks 
IP10a: 3 ks 
IP10b: 4 ks 
IS11b: 36 ks</t>
  </si>
  <si>
    <t>položka zahrnuje: 
- dopravu demontované značky z dočasné skládky 
- osazení a montáž značky na místě určeném projektem  
- nutnou opravu poškozených částí 
nezahrnuje dodávku značky</t>
  </si>
  <si>
    <t>21</t>
  </si>
  <si>
    <t>přechodné DZ, vyznačení objízdné trasy - 2.etapa 
A10: 4 ks 
A15: 4 ks 
B20a: 4 ks 
B21a: 2 ks 
C4: 4 ks 
E7a: 1 ks 
E7b: 2ks</t>
  </si>
  <si>
    <t>položka zahrnuje:  
- dopravu demontované značky z dočasné skládky  
- osazení a montáž značky na místě určeném projektem  
- nutnou opravu poškozených částí  
nezahrnuje dodávku značky</t>
  </si>
  <si>
    <t>22</t>
  </si>
  <si>
    <t>914123</t>
  </si>
  <si>
    <t>DOPRAVNÍ ZNAČKY ZÁKLADNÍ VELIKOSTI OCELOVÉ FÓLIE TŘ 1 - DEMONTÁŽ</t>
  </si>
  <si>
    <t>přechodné DZ demontáž - 1.etapa</t>
  </si>
  <si>
    <t>Položka zahrnuje odstranění, demontáž a odklizení materiálu s odvozem na předepsané místo</t>
  </si>
  <si>
    <t>23</t>
  </si>
  <si>
    <t>přechodné DZ demontáž - 2.etapa</t>
  </si>
  <si>
    <t>24</t>
  </si>
  <si>
    <t>914129</t>
  </si>
  <si>
    <t>DOPRAV ZNAČKY ZÁKLAD VEL OCEL FÓLIE TŘ 1 - NÁJEMNÉ</t>
  </si>
  <si>
    <t>KSDEN</t>
  </si>
  <si>
    <t>přechodné DZ doba nájmu 7 týdnů - 1.etapa</t>
  </si>
  <si>
    <t>7*7*72=3 528,000 [A]</t>
  </si>
  <si>
    <t>položka zahrnuje sazbu za pronájem dopravních značek a zařízení, počet jednotek je určen jako součin počtu značek a počtu dní použití</t>
  </si>
  <si>
    <t>25</t>
  </si>
  <si>
    <t>přechodné DZ doba nájmu 5 týdnů - 2.etapa</t>
  </si>
  <si>
    <t>5*7*21=735,000 [A]</t>
  </si>
  <si>
    <t>26</t>
  </si>
  <si>
    <t>914422</t>
  </si>
  <si>
    <t>DOPRAVNÍ ZNAČKY 100X150CM OCELOVÉ FÓLIE TŘ 1 - MONTÁŽ S PŘEMÍSTĚNÍM</t>
  </si>
  <si>
    <t>přechodné DZ 
IS11a: 10 ks 
IP22: 2 ks</t>
  </si>
  <si>
    <t>27</t>
  </si>
  <si>
    <t>914423</t>
  </si>
  <si>
    <t>DOPRAVNÍ ZNAČKY 100X150CM OCELOVÉ FÓLIE TŘ 1 - DEMONTÁŽ</t>
  </si>
  <si>
    <t>přechodné DZ - demontáž 
IS11a: 10 ks 
IP22: 2 ks</t>
  </si>
  <si>
    <t>28</t>
  </si>
  <si>
    <t>914429</t>
  </si>
  <si>
    <t>DOPRAV ZNAČ 100X150CM OCEL FÓLIE TŘ 1 - NÁJEMNÉ</t>
  </si>
  <si>
    <t>přechodné DZ, nájem po dobu 7 týdnů 
IS11a: 10 ks 
IP22: 2 ks</t>
  </si>
  <si>
    <t>7*7*12=588,000 [A]</t>
  </si>
  <si>
    <t>29</t>
  </si>
  <si>
    <t>914952</t>
  </si>
  <si>
    <t>SLOUPKY A STOJKY DZ Z JÄKL PROF PRO OCEL STOJAN MONT S PŘESUN</t>
  </si>
  <si>
    <t>přechodné DZ 1. etapy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</si>
  <si>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</si>
  <si>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30</t>
  </si>
  <si>
    <t>přechodné DZ 2. etapy</t>
  </si>
  <si>
    <t>31</t>
  </si>
  <si>
    <t>914953</t>
  </si>
  <si>
    <t>SLOUPKY A STOJKY DZ Z JÄKL PROFILŮ PRO OCEL STOJAN DEMONTÁŽ</t>
  </si>
  <si>
    <t>přechodné DZ 1. etapy - demontáž</t>
  </si>
  <si>
    <t>32</t>
  </si>
  <si>
    <t>přechodné DZ 2. etapy - demontáž</t>
  </si>
  <si>
    <t>33</t>
  </si>
  <si>
    <t>914959</t>
  </si>
  <si>
    <t>SLOUP A STOJKY DZ Z JÄKL PRO OCEL STOJAN NÁJEMNÉ</t>
  </si>
  <si>
    <t>přechodné DZ 1. etapy - nájem po dobu 7 týdnů</t>
  </si>
  <si>
    <t>7*7*73=3 577,000 [A]</t>
  </si>
  <si>
    <t>položka zahrnuje sazbu za pronájem dopravních značek a zařízení. Počet měrných jednotek se určí jako součin počtu sloupků a počtu dní použití</t>
  </si>
  <si>
    <t>34</t>
  </si>
  <si>
    <t>přechodné DZ 2. etapy - nájem po dobu 5 týdnů</t>
  </si>
  <si>
    <t>5*7*16=560,000 [A]</t>
  </si>
  <si>
    <t>35</t>
  </si>
  <si>
    <t>915321</t>
  </si>
  <si>
    <t>VODOR DOPRAV ZNAČ Z FÓLIE DOČAS ODSTRANITEL - DOD A POKLÁDKA</t>
  </si>
  <si>
    <t>M2</t>
  </si>
  <si>
    <t>přechodné DZ 2. etapy, dočasná příčná čára souvislá V5, š. 0,5 m</t>
  </si>
  <si>
    <t>3*3,0*0,5=4,500 [A]</t>
  </si>
  <si>
    <t>položka zahrnuje:  
- dodání a pokládku předepsané fólie  
- zahrnuje předznačení</t>
  </si>
  <si>
    <t>36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</si>
  <si>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</si>
  <si>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</si>
  <si>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</si>
  <si>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37</t>
  </si>
  <si>
    <t>916112</t>
  </si>
  <si>
    <t>DOPRAV SVĚTLO VÝSTRAŽ SAMOSTATNÉ - MONTÁŽ S PŘESUNEM</t>
  </si>
  <si>
    <t>přechodné DZ 
výstražné světlo: 
1. etapa: 2 ks 
2. etapa: 4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</si>
  <si>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</si>
  <si>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38</t>
  </si>
  <si>
    <t>916113</t>
  </si>
  <si>
    <t>DOPRAV SVĚTLO VÝSTRAŽ SAMOSTATNÉ - DEMONTÁŽ</t>
  </si>
  <si>
    <t>přechodné DZ demontáž 
výstražné světlo: 
1. etapa: 2 ks 
2. etapa: 4 ks</t>
  </si>
  <si>
    <t>Položka zahrnuje odstranění, demontáž a odklizení zařízení s odvozem na předepsané místo</t>
  </si>
  <si>
    <t>39</t>
  </si>
  <si>
    <t>916119</t>
  </si>
  <si>
    <t>DOPRAV SVĚTLO VÝSTRAŽ SAMOSTATNÉ - NÁJEMNÉ</t>
  </si>
  <si>
    <t>přechodné DZ, doba nájmu 
1. etapa 2 ks na 7 týdnů 
2. etapa 4 ks na 5 týdnů</t>
  </si>
  <si>
    <t>7*(7*2+5*4)=238,000 [A]</t>
  </si>
  <si>
    <t>položka zahrnuje sazbu za pronájem zařízení. Počet měrných jednotek se určí jako součin počtu zařízení a počtu dní použití.</t>
  </si>
  <si>
    <t>40</t>
  </si>
  <si>
    <t>916152</t>
  </si>
  <si>
    <t>SEMAFOROVÁ PŘENOSNÁ SOUPRAVA - MONTÁŽ S PŘESUNEM</t>
  </si>
  <si>
    <t>semafory pro řízení dopravy v 2. etapě prací, komplet dodávka vč. napájení z baterie, údržby, oprav, náhrady zničených nebo ztracených kusů atd 
SSZ: souprava sestává ze dvou kusů 2 ks</t>
  </si>
  <si>
    <t>41</t>
  </si>
  <si>
    <t>916153</t>
  </si>
  <si>
    <t>SEMAFOROVÁ PŘENOSNÁ SOUPRAVA - DEMONTÁŽ</t>
  </si>
  <si>
    <t>semafory pro řízení dopravy v 2. etapě prací 
SSZ: souprava sestává ze dvou kusů 2 ks</t>
  </si>
  <si>
    <t>42</t>
  </si>
  <si>
    <t>916159</t>
  </si>
  <si>
    <t>SEMAFOROVÁ PŘENOSNÁ SOUPRAVA - NÁJEMNÉ</t>
  </si>
  <si>
    <t>semafory pro řízení dopravy v 2. etapě prací 
doba nájmu 5 týdnů 
SSZ: souprava sestává ze dvou kusů 2 ks</t>
  </si>
  <si>
    <t>5*7*1=35,000 [A]</t>
  </si>
  <si>
    <t>43</t>
  </si>
  <si>
    <t>916322</t>
  </si>
  <si>
    <t>DOPRAVNÍ ZÁBRANY Z2 S FÓLIÍ TŘ 2 - MONTÁŽ S PŘESUNEM</t>
  </si>
  <si>
    <t>přechodné DZ 
1. etapa: 2 ks 
2. etapa: 4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</si>
  <si>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</si>
  <si>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44</t>
  </si>
  <si>
    <t>916323</t>
  </si>
  <si>
    <t>DOPRAVNÍ ZÁBRANY Z2 S FÓLIÍ TŘ 2 - DEMONTÁŽ</t>
  </si>
  <si>
    <t>přechodné DZ demontáž 
1. etapa: 2 ks 
2. etapa: 4 ks</t>
  </si>
  <si>
    <t>45</t>
  </si>
  <si>
    <t>916329</t>
  </si>
  <si>
    <t>DOPRAVNÍ ZÁBRANY Z2 S FÓLIÍ TŘ 2 - NÁJEMNÉ</t>
  </si>
  <si>
    <t>46</t>
  </si>
  <si>
    <t>916722</t>
  </si>
  <si>
    <t>UPEVŇOVACÍ KONSTR - PODKLADNÍ DESKA OD 28KG - MONTÁŽ S PŘESUNEM</t>
  </si>
  <si>
    <t>podkladní desky sloupků DZ - 1. etapa</t>
  </si>
  <si>
    <t>47</t>
  </si>
  <si>
    <t>podkladní desky sloupků DZ - 2. etapa</t>
  </si>
  <si>
    <t>48</t>
  </si>
  <si>
    <t>916723</t>
  </si>
  <si>
    <t>UPEVŇOVACÍ KONSTR - PODKLADNÍ DESKA OD 28KG - DEMONTÁŽ</t>
  </si>
  <si>
    <t>podkladní desky sloupků DZ, demontáž - 1. etapa</t>
  </si>
  <si>
    <t>49</t>
  </si>
  <si>
    <t>podkladní desky sloupků DZ, demontáž - 2. etapa</t>
  </si>
  <si>
    <t>50</t>
  </si>
  <si>
    <t>916729</t>
  </si>
  <si>
    <t>UPEVŇOVACÍ KONSTR - PODKL DESKA OD 28KG - NÁJEMNÉ</t>
  </si>
  <si>
    <t>podkladní desky nájem 7 týdnů - 1. etapa</t>
  </si>
  <si>
    <t>51</t>
  </si>
  <si>
    <t>podkladní desky nájem 5 týdnů - 2. etapa</t>
  </si>
  <si>
    <t>52</t>
  </si>
  <si>
    <t>95324</t>
  </si>
  <si>
    <t>BEZPEČNOST ZNAČKY RETROREFLEX SAMOLEPICÍ VÝSTRAŽNÁ PÁSKA</t>
  </si>
  <si>
    <t>výstražná páska pro značení objízdné trasy</t>
  </si>
  <si>
    <t>Součástí značky jsou i nosné prvky, připevňovací prvky a potřebný spojovací materiál.</t>
  </si>
  <si>
    <t>001</t>
  </si>
  <si>
    <t>Bourání stávajících konstrukcí</t>
  </si>
  <si>
    <t>Všeobecné konstrukce a práce</t>
  </si>
  <si>
    <t>014102</t>
  </si>
  <si>
    <t>POPLATKY ZA SKLÁDKU</t>
  </si>
  <si>
    <t>T</t>
  </si>
  <si>
    <t>stávající izolace, účtováno podle skutečnosti se souhlasem investora, DGP v lokální sondě nepotvrdil výskyt izolace, čerpáno se souhlasem TDS</t>
  </si>
  <si>
    <t>72,9*0,005*2,0=0,729 [A]</t>
  </si>
  <si>
    <t>zahrnuje veškeré poplatky provozovateli skládky související s uložením odpadu na skládce.</t>
  </si>
  <si>
    <t>vybouraný kámen, vybourané kamenivo, viz položka 966138</t>
  </si>
  <si>
    <t>110,212*2,7=297,572 [A]</t>
  </si>
  <si>
    <t>C</t>
  </si>
  <si>
    <t>kámen dna, čerpáno se souhlasem TDS, viz položka 114158</t>
  </si>
  <si>
    <t>5,612*2,7=15,152 [A]</t>
  </si>
  <si>
    <t>D</t>
  </si>
  <si>
    <t>prostý beton viz položka 966158</t>
  </si>
  <si>
    <t>3,164*2,4=7,594 [A]</t>
  </si>
  <si>
    <t>E</t>
  </si>
  <si>
    <t>železobeton viz položka 966168</t>
  </si>
  <si>
    <t>8,635*2,5=21,588 [A]</t>
  </si>
  <si>
    <t>Zemní práce</t>
  </si>
  <si>
    <t>114158</t>
  </si>
  <si>
    <t>ODSTR DLAŽ VOD KOR Z LOMKAM NA MC VČET PODKL, ODVOZ DO 20KM</t>
  </si>
  <si>
    <t>M3</t>
  </si>
  <si>
    <t>odstranění zpevněných ploch dna z kamene, čerpáno se souhlasem TDS v případě výsktytu, vč. odvozu na skládku dle zajištění zhotovitele, vč. uložení na skládku</t>
  </si>
  <si>
    <t>2,92*0,20*9,61=5,612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</si>
  <si>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</si>
  <si>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Ostatní konstrukce a práce</t>
  </si>
  <si>
    <t>966138</t>
  </si>
  <si>
    <t>BOURÁNÍ KONSTRUKCÍ Z KAMENE NA MC S ODVOZEM DO 20KM</t>
  </si>
  <si>
    <t>kompletní vybourání stávajících konstrukcí (vč. základů), odhad dle dostupných podkladů, vč. odvozu na skládku dle zajištění zhotovitele, vč. uložení na skládku 
- zhotovitel je povinen nacenit skutečnou odvozovou vzdálenost dle jím zajištěné skládky (platí pro všechny položky s odvozem na skládku v celém rozpočtu)</t>
  </si>
  <si>
    <t>2*14,0*0,6+4*4,4*0,7+3,32*9,61+2*1,76*9,61+4*1,2*1,0*3,2=110,212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</si>
  <si>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</si>
  <si>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966158</t>
  </si>
  <si>
    <t>BOURÁNÍ KONSTRUKCÍ Z PROST BETONU S ODVOZEM DO 20KM</t>
  </si>
  <si>
    <t>obetonování podél křídel, vč. odvozu a uložení na skládku, odhad dle dostupných podkladů, vč. odvozu na skládku dle zajištění zhotovitele, vč. uložení na skládku</t>
  </si>
  <si>
    <t>0,3*(1,42+2,47+2,77+2,13)*1,2=3,164 [A]</t>
  </si>
  <si>
    <t>966168</t>
  </si>
  <si>
    <t>BOURÁNÍ KONSTRUKCÍ ZE ŽELEZOBETONU S ODVOZEM DO 20KM</t>
  </si>
  <si>
    <t>kompletní vybourání stávající nadbetonávky křídel, odhad dle dostupných podkladů, vč. odvozu na skládku dle zajištění zhotovitele, vč. uložení na skládku</t>
  </si>
  <si>
    <t>0,15*(1,4+1,6+1,38+1,35)*1,2+2*0,92*0,43*9,61=8,635 [A]</t>
  </si>
  <si>
    <t>97817</t>
  </si>
  <si>
    <t>ODSTRANĚNÍ MOSTNÍ IZOLACE</t>
  </si>
  <si>
    <t>odstranění stávající izolace, včetně odvozu do 20 km, uložení na skládku, účtováno podle skutečnosti se souhlasem TDS, rezervní položka, DGP v lokální sondě nepotvrdil výskyt izolace</t>
  </si>
  <si>
    <t>(1,0+6,1+1,0)*9,0=72,900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</si>
  <si>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</si>
  <si>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201</t>
  </si>
  <si>
    <t>most ev. č.112-054</t>
  </si>
  <si>
    <t>uložení nevhodné zeminy na skládku, viz. pol. 131738+131838+12960+113328</t>
  </si>
  <si>
    <t>(113,478+273,481+18,688+101,829)*1,8=913,457 [A]</t>
  </si>
  <si>
    <t>poplatek za uložení vybouraného materiálu s obsahem PAU, dle provedených zkoušek spadají podkladní a ložní vrstva do kvalitativní třídy ZAS-T3</t>
  </si>
  <si>
    <t>35,4*2,3=81,420 [A]</t>
  </si>
  <si>
    <t>02520</t>
  </si>
  <si>
    <t>ZKOUŠENÍ MATERIÁLŮ NEZÁVISLOU ZKUŠEBNOU</t>
  </si>
  <si>
    <t>Zkoušení zemin dle požadavku skládky zajištěné zhotovitelem s ohledem na jejich řádné skládkování. Pro splnění požadavků zákona č. 185/2001 Sb., vyhlášky č. 294/2005 Sb. a souvisejicích.</t>
  </si>
  <si>
    <t>zahrnuje veškeré náklady spojené s objednatelem požadovanými zkouškami</t>
  </si>
  <si>
    <t>02940</t>
  </si>
  <si>
    <t>OSTATNÍ POŽADAVKY - VYPRACOVÁNÍ DOKUMENTACE</t>
  </si>
  <si>
    <t>vypracování DD a VTD prefabrikovaných konstrukcí</t>
  </si>
  <si>
    <t>OSTATNÍ POŽADAVKY - ODBORNÝ DOZOR</t>
  </si>
  <si>
    <t>součinnost s dodavatelem dílců, kontrola nad prováděním prefabrikovaných konstrukcí, čerpání se souhlasem TDS</t>
  </si>
  <si>
    <t>02971</t>
  </si>
  <si>
    <t>OSTAT POŽADAVKY - GEOTECHNICKÝ MONITORING NA POVRCHU</t>
  </si>
  <si>
    <t>přetřídění hornin, posudky dosažených vrstev, převzetí základové spáry, zatřízení zemin z hlediska vhodnosti pro násypová tělesa, geolog, geotechnik objednatele, čerpání se souhlasem TDS</t>
  </si>
  <si>
    <t>111206</t>
  </si>
  <si>
    <t>ODSTRANĚNÍ KŘOVIN S ODVOZEM DO 12KM</t>
  </si>
  <si>
    <t>vykácení náletových dřevin v místě stavby, odvoz a uložení vč. poplatku, spálení nebo štěpkování na místě</t>
  </si>
  <si>
    <t>(94+50+70+30)*1,2=292,800 [A]</t>
  </si>
  <si>
    <t>odstranění křovin a stromů do průměru 100 mm  
doprava dřevin na předepsanou vzdálenost  
spálení na hromadách nebo štěpkování</t>
  </si>
  <si>
    <t>112216</t>
  </si>
  <si>
    <t>ODSTRANĚNÍ PAŘEZŮ D DO 0,5M, ODVOZ DO 12KM</t>
  </si>
  <si>
    <t>2 ks na výtoku + 14 ks v okolí koryta, pařezy budou likvidovány v místě nebo odvezeny dle pokynu vlastníka pozemku (součinnost - Městská správě lesů Pelhřimov s. r. o.)</t>
  </si>
  <si>
    <t>2+14=16,000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</si>
  <si>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</si>
  <si>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112226</t>
  </si>
  <si>
    <t>ODSTRANĚNÍ PAŘEZŮ D DO 0,9M, ODVOZ DO 12KM</t>
  </si>
  <si>
    <t>3ks podél silnice, pařezy budou likvidovány v místě nebo odvezeny dle pokynu vlastníka pozemku, předpoklad na KSÚSV Pelhřimov</t>
  </si>
  <si>
    <t>113138</t>
  </si>
  <si>
    <t>ODSTRANĚNÍ KRYTU ZPEVNĚNÝCH PLOCH S ASFALT POJIVEM, ODVOZ DO 20KM</t>
  </si>
  <si>
    <t>ložná + podkadní - předpokládaná tl. 120mm od začátku po konec upravovaného úseku, ZAS-T3, vč. odvozu na skládku nebezpečného odpadu dle zajištění zhotovitele</t>
  </si>
  <si>
    <t>295,0*0,12=35,400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</si>
  <si>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</si>
  <si>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</si>
  <si>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</si>
  <si>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v tl.320mm v celém úseku + 70 mm dokopání na zemní pláň, vč. odvozu na skládku dle zajištění zhotovitele, vč. uložení na skládku 
- zhotovitel je povinen nacenit skutečnou odvozovou vzdálenost dle jím zajištěné skládky (platí pro všechny položky s odvozem na skládku v celém rozpočtu)</t>
  </si>
  <si>
    <t>280,0*0,32+(114,6+60,1)*0,07=101,829 [A]</t>
  </si>
  <si>
    <t>113724</t>
  </si>
  <si>
    <t>FRÉZOVÁNÍ ZPEVNĚNÝCH PLOCH ASFALTOVÝCH, ODVOZ DO 5KM</t>
  </si>
  <si>
    <t>část frézované z obrusu - položka 113726 pro zpětné použití do krajnic, vč. dopravy a uložení na mezideponii</t>
  </si>
  <si>
    <t>113726</t>
  </si>
  <si>
    <t>FRÉZOVÁNÍ ZPEVNĚNÝCH PLOCH ASFALTOVÝCH, ODVOZ DO 12KM</t>
  </si>
  <si>
    <t>obrus - předpokládaná tl. 60mm od začátku po konec upravovaného úseku, ZAS-T1, vč. odvozu na skládku KSÚSV Pelhřimov, bez poplatku za uložení</t>
  </si>
  <si>
    <t>295,0*0,06-11,808=5,892 [A]</t>
  </si>
  <si>
    <t>11525</t>
  </si>
  <si>
    <t>PŘEVEDENÍ VODY POTRUBÍM DN 600 NEBO ŽLABY R.O. DO 2,0M</t>
  </si>
  <si>
    <t>dočasné převedení koryta po nutnou dobu pro provedení prací, 1xDN600, včetně uložení, údržby, pronájmu, demontáže a odvozu</t>
  </si>
  <si>
    <t>Položka převedení vody na povrchu zahrnuje zřízení, udržování a odstranění příslušného zařízení. Převedení vody se uvádí buď průměrem potrubí (DN) nebo délkou rozvinutého obvodu žlabu (r.o.).</t>
  </si>
  <si>
    <t>121104</t>
  </si>
  <si>
    <t>SEJMUTÍ ORNICE NEBO LESNÍ PŮDY S ODVOZEM DO 5KM</t>
  </si>
  <si>
    <t>tl. 150mm, svahy v okolí mostu a přilehlé plochy v místě dočasného záboru, vč. odstranění travního drnu, vč.odvozu do 5km a uložení na mezideponii</t>
  </si>
  <si>
    <t>(330+341+117+138)*1,1*0,15=152,790 [A]</t>
  </si>
  <si>
    <t>položka zahrnuje sejmutí ornice bez ohledu na tloušťku vrstvy a její vodorovnou dopravu  
nezahrnuje uložení na trvalou skládku</t>
  </si>
  <si>
    <t>12960</t>
  </si>
  <si>
    <t>ČIŠTĚNÍ VODOTEČÍ A MELIORAČ KANÁLŮ OD NÁNOSŮ</t>
  </si>
  <si>
    <t>nánosy stávajícího koryta, vč. odvozu na skládku dle zajištění zhotovitele, vč. uložení na skládku</t>
  </si>
  <si>
    <t>6,4*2,92=18,688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</si>
  <si>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</si>
  <si>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131734</t>
  </si>
  <si>
    <t>HLOUBENÍ JAM ZAPAŽ I NEPAŽ TŘ. I, ODVOZ DO 5KM</t>
  </si>
  <si>
    <t>výkop pro bourání a nové konstrukce, zemina pro zpětné obsypy, vč. odvozu na mezideponii</t>
  </si>
  <si>
    <t>77,76+49,862+37,677=165,299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</si>
  <si>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</si>
  <si>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131738</t>
  </si>
  <si>
    <t>HLOUBENÍ JAM ZAPAŽ I NEPAŽ TŘ. I, ODVOZ DO 20KM</t>
  </si>
  <si>
    <t>odtěžení a odvoz násypů provizorní pěší trasy a hrázek, vč. odvozu na skládku dle zajištění zhotovitele, vč. uložení na skládku</t>
  </si>
  <si>
    <t>49,862+63,616=113,478 [A]</t>
  </si>
  <si>
    <t>131838</t>
  </si>
  <si>
    <t>HLOUBENÍ JAM ZAPAŽ I NEPAŽ TŘ. II, ODVOZ DO 20KM</t>
  </si>
  <si>
    <t>výkop pro bourání a nové konstrukce, nevhodná zemina, vč. čerpání prosáklé vody, vč. odvozu na skládku dle zajištění zhotovitele, vč. uložení na skládku</t>
  </si>
  <si>
    <t>15,4*14,2+15,5*14,2-165,299=273,481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</si>
  <si>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</si>
  <si>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</t>
  </si>
  <si>
    <t>ULOŽENÍ SYPANINY DO NÁSYPŮ SE ZHUTNĚNÍM</t>
  </si>
  <si>
    <t>přisypání silničních svahů, obnovení svahových kuželů, zemina z mezideponie</t>
  </si>
  <si>
    <t>0,178*(18,5+18,5+14,6+14)+4*13*0,5=37,677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</si>
  <si>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</si>
  <si>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- zřízení násypu pro provizorní pěší trasu 
- zřízení hrázek pro dočasné převedení průtoků 
vhodná zemina z mezideponie, předpoklad 50% ukladáného množství</t>
  </si>
  <si>
    <t>0,5*99,724=49,862 [A]</t>
  </si>
  <si>
    <t>17120</t>
  </si>
  <si>
    <t>ULOŽENÍ SYPANINY DO NÁSYPŮ A NA SKLÁDKY BEZ ZHUTNĚNÍ</t>
  </si>
  <si>
    <t>uložení zeminy na mezideponii pro zpětné použití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</si>
  <si>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</si>
  <si>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</si>
  <si>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</si>
  <si>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- zřízení násypu pro provizorní pěší trasu 
- zřízení hrázek pro dočasné převedení průtoků 
zemina vhodná do násypových těles, vč. nákupu, dovozu, uložení a hutnění, předpoklad 50% ukladáného množství 
- vč. zřízení zpevněné pochůzí plochy provizorní pěší trasy - válcovaná ŠD fr. 0-32 tl.150mm</t>
  </si>
  <si>
    <t>(13,7*(2,93+4,29+1,96)/3+3*(2,47+0,5)/2+12*(0,5+1,17)/2+5,7*(1,17+3,38+0,6)/3+11*(0,6+4,33)/2+4,7*(4,33+1,26)/2+2,8*1,26/2+2,4*2,2-53*1,73*0,15)*0,5+53*1,73*0,15=63,616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</si>
  <si>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</si>
  <si>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17290</t>
  </si>
  <si>
    <t>ZŘÍZENÍ TĚSNĚNÍ Z JINÝCH MATERIÁLŮ</t>
  </si>
  <si>
    <t>těsnící PE fólie překrytá ochr.geotextilií z obou stran, geotextilie vykázána samostatně</t>
  </si>
  <si>
    <t>4,1*(15,5+14,8)=124,230 [A]</t>
  </si>
  <si>
    <t>fólie na těsnění hrázky, pořízení, rozprostření, údržba, odstranění, odvoz</t>
  </si>
  <si>
    <t>(13,1+4,8)*1,2=21,480 [A]</t>
  </si>
  <si>
    <t>17411</t>
  </si>
  <si>
    <t>ZÁSYP JAM A RÝH ZEMINOU SE ZHUTNĚNÍM</t>
  </si>
  <si>
    <t>zásyp rubů zdí do úrovně PE folie, původní zemina z mezideponie - hutněno na Id&gt;0,90 nebo D=min. 100% P.S. po vrstvách max. 0,3 m, předpoklad použití původních materiálů 40%, bude čerpáno se souhlasem TDS</t>
  </si>
  <si>
    <t>2*5,4*18,0*0,4=77,760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</si>
  <si>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</si>
  <si>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</si>
  <si>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</si>
  <si>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zpětný zásyp rubů opěr a zdí do úrovně PE folie - zemina vhodná dle ČSN 73 6244, D=min 95%, rezerva při nepoužitelnosti stávajících zemin, bude čerpáno se souhlasem TDS</t>
  </si>
  <si>
    <t>2*5,4*18,0*0,6=116,640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</si>
  <si>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</si>
  <si>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</si>
  <si>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</si>
  <si>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dno stavební jámy, pláň</t>
  </si>
  <si>
    <t>181+121+110=412,000 [A]</t>
  </si>
  <si>
    <t>položka zahrnuje úpravu pláně včetně vyrovnání výškových rozdílů. Míru zhutnění určuje projekt.</t>
  </si>
  <si>
    <t>18130</t>
  </si>
  <si>
    <t>ÚPRAVA PLÁNĚ BEZ ZHUTNĚNÍ</t>
  </si>
  <si>
    <t>svahování - obnova a úprava silničních svahů a svahových kuželů kolem křídel a pod dlažbami</t>
  </si>
  <si>
    <t>položka zahrnuje úpravu pláně včetně vyrovnání výškových rozdílů</t>
  </si>
  <si>
    <t>18222</t>
  </si>
  <si>
    <t>ROZPROSTŘENÍ ORNICE VE SVAHU V TL DO 0,15M</t>
  </si>
  <si>
    <t>vyčištění, svahování, rozprostření humózní vrstvy tl. 150 mm, vč. dovozu z meziskládky</t>
  </si>
  <si>
    <t>1,07*(326+332+103+143)=967,280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</si>
  <si>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</si>
  <si>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</si>
  <si>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</si>
  <si>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osetí ploch dotčených stavbou</t>
  </si>
  <si>
    <t>967,28-48,4=918,880 [A]</t>
  </si>
  <si>
    <t>Zahrnuje dodání předepsané travní směsi, její výsev na ornici, zalévání, první pokosení, to vše bez ohledu na sklon terénu</t>
  </si>
  <si>
    <t>18245</t>
  </si>
  <si>
    <t>ZALOŽENÍ TRÁVNÍKU ZATRAVŇOVACÍ TEXTILIÍ (ROHOŽÍ)</t>
  </si>
  <si>
    <t>svahy za mostními křídly</t>
  </si>
  <si>
    <t>10*4*1,21=48,400 [A]</t>
  </si>
  <si>
    <t>Zahrnuje dodání a položení předepsané zatravňovací textilie bez ohledu na sklon terénu, zalévání, první pokosení</t>
  </si>
  <si>
    <t>18481</t>
  </si>
  <si>
    <t>OCHRANA STROMŮ BEDNĚNÍM</t>
  </si>
  <si>
    <t>skupina 6 ks prům 0,35 m+1ks prům. 0,35 m+2 ks prům. 0,15, výška min. 2 m, vč. odstranění a odvozu</t>
  </si>
  <si>
    <t>2*4*(1,2+0,4+0,2*2)=16,000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</si>
  <si>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</si>
  <si>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</si>
  <si>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</si>
  <si>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</si>
  <si>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za rubem opěr, DN150 na spádovaný podklad výplňovým betonem, obetonování mezerovitým betonem a vyústění skrze odláždění svahových křídel, vč. přesahu pro seříznutí</t>
  </si>
  <si>
    <t>16,5+15,8=32,300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</si>
  <si>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</si>
  <si>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21341</t>
  </si>
  <si>
    <t>DRENÁŽNÍ VRSTVY Z PLASTBETONU (PLASTMALTY)</t>
  </si>
  <si>
    <t>drenážní polymerbeton na tl. ochrany izolace, odvodnění izolace pod obrubami a příčně za mostem</t>
  </si>
  <si>
    <t>2*0,15*0,035*6,2+0,05*0,05*7,5=0,084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</si>
  <si>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</si>
  <si>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21450</t>
  </si>
  <si>
    <t>SANAČNÍ VRSTVY Z KAMENIVA</t>
  </si>
  <si>
    <t>sanace podloží zatlačením kameniva ŠD 32/63, předpokládaná tl. 0,20m a následné překrytí sanačním polštářem pro prolití betonem, tl. 0,30 m bude odsouhlasena TDS po odkrytí základové spáry, čerpáno se souhlasem TDS</t>
  </si>
  <si>
    <t>17,0*6,9*0,3+6,6*16,7*0,2=57,234 [A]</t>
  </si>
  <si>
    <t>položka zahrnuje dodávku předepsaného kameniva, mimostaveništní a vnitrostaveništní dopravu a jeho uložení  
není-li v zadávací dokumentaci uvedeno jinak, jedná se o nakupovaný materiál</t>
  </si>
  <si>
    <t>sanace zemní pláně (aktivní zóny) mimo přechodové oblasti, v případě zastižení neúnosného podloží: odstranění stávajícího materiálu v tloušťce 0,50 m (134,65 m3), výměna za vrstvu hutněného kameniva potřebné frakce (předpoklad 0/63, 134,65 m3), včetně odvozu vytěžené neúnosné zeminy na skládku do 20 km, uložení a poplatku za uložení, čerpáno se souhlasem TDS</t>
  </si>
  <si>
    <t>(156,5+112,8)*0,5=134,650 [A]</t>
  </si>
  <si>
    <t>272314</t>
  </si>
  <si>
    <t>ZÁKLADY Z PROSTÉHO BETONU DO C25/30</t>
  </si>
  <si>
    <t>podkladní beton "přesný" pod prefabrikované dílce, C 20/25 XC2, XA1</t>
  </si>
  <si>
    <t>17,45*5,8*0,15=15,182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</si>
  <si>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</si>
  <si>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272326</t>
  </si>
  <si>
    <t>ZÁKLADY ZE ŽELEZOBETONU DO C35/45</t>
  </si>
  <si>
    <t>C 35/45 XA1, vč.bednění, monolitické dobetonávky dna rámu, XC4, XF3, XD2, XA1</t>
  </si>
  <si>
    <t>2,6*0,4*16,1=16,744 [A]</t>
  </si>
  <si>
    <t>272365</t>
  </si>
  <si>
    <t>VÝZTUŽ ZÁKLADŮ Z OCELI 10505, B500B</t>
  </si>
  <si>
    <t>odhad 150kg/m3, vč. ochrany PKO</t>
  </si>
  <si>
    <t>16,744*0,15=2,512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</si>
  <si>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</si>
  <si>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</si>
  <si>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</si>
  <si>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- na základovou spáru 
geotextilie hmotnost min.350g/m2, separační vrstva pro odtěžení vrstvy ŠD, zřízení, odstranění, vč. uložení na skládku a  poplatků za skládku</t>
  </si>
  <si>
    <t>17,6*7,5=132,000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</si>
  <si>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</si>
  <si>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- pod provizorní trasu pro pěší 
geotextilie hmotnost min.350g/m2, separační vrstva pro odtěžení vrstvy ŠD, zřízení, odstranění, vč. uložení na skládku a  poplatků za skládku</t>
  </si>
  <si>
    <t>Svislé konstrukce</t>
  </si>
  <si>
    <t>31717</t>
  </si>
  <si>
    <t>KOVOVÉ KONSTRUKCE PRO KOTVENÍ ŘÍMSY</t>
  </si>
  <si>
    <t>KG</t>
  </si>
  <si>
    <t>kotvení říms do vývrtů na chemické kotvy, komplet vč. vývrtů, kotvy, vlepení</t>
  </si>
  <si>
    <t>2*6*7=84,000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</si>
  <si>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</si>
  <si>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</si>
  <si>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</si>
  <si>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 30/37 XF4, XD3, vč. povrchové úpravy (striáž), vč. bednění, úpravy prac. a dilat. spar a zámečnických výrobků</t>
  </si>
  <si>
    <t>2*0,34*5,2+4*0,17*3,6+4*0,26*0,55=6,556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</si>
  <si>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</si>
  <si>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</si>
  <si>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</si>
  <si>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odhad 200kg/m3, vč.opatření PKO</t>
  </si>
  <si>
    <t>6,556*0,2=1,311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</si>
  <si>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</si>
  <si>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333127</t>
  </si>
  <si>
    <t>MOSTNÍ OPĚRY A KŘÍDLA Z DÍLCŮ ŽELEZOBETON DO C50/60</t>
  </si>
  <si>
    <t>prefabrikované dílce křídel - 8 ks, z betonu C 50/60 XC4, XF3, XD2, XA1 vč.bednění, výztuže, výroby, dopravy, montáže, (21,432 m3 = 53,58 t), jednotková cena zahrnuje všechny související činnosti s objednávkou, dodáním a montáží vč. všech souvisejících činností</t>
  </si>
  <si>
    <t>2*1,88*(1,25+1,65+1,20+1,60)=21,432 [A]</t>
  </si>
  <si>
    <t>Položka zahrnuje: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  
Položka nezahrnuje:  
- x</t>
  </si>
  <si>
    <t>389127</t>
  </si>
  <si>
    <t>MOSTNÍ RÁMOVÉ KONSTR Z DÍLCŮ ŽELEZOBET DO C50/60</t>
  </si>
  <si>
    <t>prefabrikované dílce rámu, 8ks "L" + 4ks "U", z betonu C 50/60 XC4, XF3, XD2, XA1, vč.bednění, výztuže, případných prostupů, výroby, dopravy, montáže, (44,082 m3 = 110,21 t), jednotková cena zahrnuje všechny související činnosti s objednávkou, dodáním a montáží vč. všech souvisejících činností</t>
  </si>
  <si>
    <t>2,11*5,223*4=44,082 [A]</t>
  </si>
  <si>
    <t>Vodorovné konstrukce</t>
  </si>
  <si>
    <t>431125</t>
  </si>
  <si>
    <t>SCHODIŠŤ KONSTR Z DÍLCŮ ŽELEZOBETON DO C30/37 (B37)</t>
  </si>
  <si>
    <t>bet. stupně, XF4, XD4, komplet, vč. výztuže, dodávky, uložení</t>
  </si>
  <si>
    <t>2*13*0,45*0,18*0,75=1,580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</si>
  <si>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</si>
  <si>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451311</t>
  </si>
  <si>
    <t>PODKL A VÝPLŇ VRSTVY Z PROST BET DO C8/10</t>
  </si>
  <si>
    <t>podklad pro drenáže za ruby opěr, komplet vč. bednění</t>
  </si>
  <si>
    <t>(35,5+35,3)*0,3=21,240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</si>
  <si>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</si>
  <si>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451312</t>
  </si>
  <si>
    <t>PODKLADNÍ A VÝPLŇOVÉ VRSTVY Z PROSTÉHO BETONU C12/15</t>
  </si>
  <si>
    <t>uzavření sanovaného podloží betonem C12/15, předpokládaná tl. 0,15m bude odsouhlasena TDS po odkrytí základové spáry, čerpáno se souhlasem TDS</t>
  </si>
  <si>
    <t>17,15*7,05*0,15=18,136 [A]</t>
  </si>
  <si>
    <t>451314</t>
  </si>
  <si>
    <t>PODKLADNÍ A VÝPLŇOVÉ VRSTVY Z PROSTÉHO BETONU C25/30</t>
  </si>
  <si>
    <t>lože pod schodišťové dílce</t>
  </si>
  <si>
    <t>2*1,6*0,75=2,400 [A]</t>
  </si>
  <si>
    <t>451365</t>
  </si>
  <si>
    <t>VÝZTUŽ PODKL VRSTEV Z OCELI 10505, B500B</t>
  </si>
  <si>
    <t>výztuž podkladů schodišť</t>
  </si>
  <si>
    <t>2*4*4,5*3,14/4*0,014*0,014*7,850=0,043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</si>
  <si>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</si>
  <si>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53</t>
  </si>
  <si>
    <t>45157</t>
  </si>
  <si>
    <t>PODKLADNÍ A VÝPLŇOVÉ VRSTVY Z KAMENIVA TĚŽENÉHO</t>
  </si>
  <si>
    <t>štěrkopískové lože tl. min. 100mm, podklad pod dlažby lomovým kamenem do betonu a lože schodiště</t>
  </si>
  <si>
    <t>0,1*(2*6,3+5,5*0,75+1,2*(4,4+3,3+2,9+4,4))=3,473 [A]</t>
  </si>
  <si>
    <t>54</t>
  </si>
  <si>
    <t>45160</t>
  </si>
  <si>
    <t>PODKL A VÝPLŇ VRSTVY Z MEZEROVITÉHO BETONU</t>
  </si>
  <si>
    <t>obetonování drenáže za opěrami</t>
  </si>
  <si>
    <t>0,3*0,3*(15,4+14,8)=2,718 [A]</t>
  </si>
  <si>
    <t>Položka zahrnuje dodávku mezerovitého betonu a jeho uložení se zhutněním, včetně mimostaveništní a vnitrostaveništní dopravy (rovněž přesuny)</t>
  </si>
  <si>
    <t>55</t>
  </si>
  <si>
    <t>457325</t>
  </si>
  <si>
    <t>VYROVNÁVACÍ A SPÁDOVÝ ŽELEZOBETON C30/37</t>
  </si>
  <si>
    <t>C 30/37 XF2, spřažená spádová deska, zmonolitněno s rámovými prefabrikáty</t>
  </si>
  <si>
    <t>2,59*5,2=13,468 [A]</t>
  </si>
  <si>
    <t>56</t>
  </si>
  <si>
    <t>457365</t>
  </si>
  <si>
    <t>VÝZTUŽ VYROV A SPÁD BETONU Z OCELI 10505, B500B</t>
  </si>
  <si>
    <t>doplňková výztuž spádové desky k provázání s výztuží rámů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</si>
  <si>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</si>
  <si>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57</t>
  </si>
  <si>
    <t>457366</t>
  </si>
  <si>
    <t>VÝZTUŽ VYROVNÁVACÍHO A SPÁDOVÉHO BETONU Z KARI SÍTÍ</t>
  </si>
  <si>
    <t>výztuž spádové desky, KARI sítě 8/8-100/100 - 7,90 kg/m2, vč. přesahů a prostřihů</t>
  </si>
  <si>
    <t>20*6*0,0079=0,948 [A]</t>
  </si>
  <si>
    <t>58</t>
  </si>
  <si>
    <t>458315</t>
  </si>
  <si>
    <t>VÝPLŇ ZA OPĚRAMI A ZDMI Z PROST BETONU DO C25/30 (B30)</t>
  </si>
  <si>
    <t>C 25/30 XF2, přechodový klín na šířku vozovky</t>
  </si>
  <si>
    <t>2*1,8*7,5=27,000 [A]</t>
  </si>
  <si>
    <t>59</t>
  </si>
  <si>
    <t>45860</t>
  </si>
  <si>
    <t>VÝPLŇ ZA OPĚRAMI A ZDMI Z MEZEROVITÉHO BETONU</t>
  </si>
  <si>
    <t>přechodová oblast pod přechodovým klínem a za rubem zdí, Stejnozrnný mezerovitý beton dle ČSN 73 6124-2, D min. 98%</t>
  </si>
  <si>
    <t>17,5*(3,2+4,5)=134,750 [A]</t>
  </si>
  <si>
    <t>položka zahrnuje:  
- dodávku mezerovitého betonu předepsané kvality a zásyp se zhutněním včetně mimostaveništní a vnitrostaveništní dopravy</t>
  </si>
  <si>
    <t>60</t>
  </si>
  <si>
    <t>46251</t>
  </si>
  <si>
    <t>ZÁHOZ Z LOMOVÉHO KAMENE</t>
  </si>
  <si>
    <t>kamenný zához (na vtoku a výtoku), hmotnost kamene 80-150kg, s prostěrkováním ŠD 63/125</t>
  </si>
  <si>
    <t>2*4,0*1,7/2=6,800 [A]</t>
  </si>
  <si>
    <t>položka zahrnuje:  
- dodávku a zához lomového kamene předepsané frakce včetně mimostaveništní a vnitrostaveništní dopravy  
není-li v zadávací dokumentaci uvedeno jinak, jedná se o nakupovaný materiál</t>
  </si>
  <si>
    <t>61</t>
  </si>
  <si>
    <t>46452R</t>
  </si>
  <si>
    <t>MONTÁŽNÍ PLOŠINA PRO JEŘÁB</t>
  </si>
  <si>
    <t>úprava plochy přilehlé komunikace pro montáž prefabrikátů, komplet dle požadavku dodavatele prefabrikovaných dílců, vč.zřízení, příp. přisypání, zpevnění, odstranění, čerpáno se souhlasem TDS</t>
  </si>
  <si>
    <t>62</t>
  </si>
  <si>
    <t>465512</t>
  </si>
  <si>
    <t>DLAŽBY Z LOMOVÉHO KAMENE NA MC</t>
  </si>
  <si>
    <t>odláždění koryta v mostním otvoru, komplet, vč. pořízení, provedení do bet. lože, spárování, kámen tl. min. 200 mm do bet. lože min. tl. 100 mm</t>
  </si>
  <si>
    <t>3*17,8*1,03=55,002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</si>
  <si>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</si>
  <si>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63</t>
  </si>
  <si>
    <t>odláždění svahů a za římsami, komplet, vč. pořízení, provedení do bet. lože, spárování, kámen tl. min. 200 mm do bet. lože min. tl. 100 mm</t>
  </si>
  <si>
    <t>1,2*(4,4+3,3+2,9+4,4)*0,3=5,400 [A]</t>
  </si>
  <si>
    <t>64</t>
  </si>
  <si>
    <t>46731</t>
  </si>
  <si>
    <t>STUPNĚ A PRAHY VODNÍCH KORYT Z PROSTÉHO BETONU</t>
  </si>
  <si>
    <t>příčný práh na začátku a konci odláždění, beton prokládaný kamenem, se zavázáním do břehů</t>
  </si>
  <si>
    <t>2*0,85*0,5*5,2*1,1=4,862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</si>
  <si>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</si>
  <si>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</si>
  <si>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65</t>
  </si>
  <si>
    <t>56434</t>
  </si>
  <si>
    <t>VOZOVKOVÉ VRSTVY ZE ŠTĚRKU VYPLŇ CEM MALTOU TL DO 200MM</t>
  </si>
  <si>
    <t>tl. 170 mm, mimo most</t>
  </si>
  <si>
    <t>142,8+112,1=254,900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</si>
  <si>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</si>
  <si>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66</t>
  </si>
  <si>
    <t>56435</t>
  </si>
  <si>
    <t>VOZOVKOVÉ VRSTVY ZE ŠTĚRKU VYPLŇ CEM MALTOU TL DO 250MM</t>
  </si>
  <si>
    <t>tl. 250 mm, mimo most</t>
  </si>
  <si>
    <t>156,5+112,8=269,300 [A]</t>
  </si>
  <si>
    <t>67</t>
  </si>
  <si>
    <t>56960</t>
  </si>
  <si>
    <t>ZPEVNĚNÍ KRAJNIC Z RECYKLOVANÉHO MATERIÁLU</t>
  </si>
  <si>
    <t>nové hutněné krajnice š. 120 cm (tl.15 cm), provedení z frézované asfaltové drti obrusu</t>
  </si>
  <si>
    <t>1,2*0,15*(18,5+18,5+14,6+14,0)=11,808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</si>
  <si>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</si>
  <si>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68</t>
  </si>
  <si>
    <t>572121</t>
  </si>
  <si>
    <t>INFILTRAČNÍ POSTŘIK ASFALTOVÝ DO 1,0KG/M2</t>
  </si>
  <si>
    <t>pod ACP16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</si>
  <si>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</si>
  <si>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69</t>
  </si>
  <si>
    <t>572211</t>
  </si>
  <si>
    <t>SPOJOVACÍ POSTŘIK Z ASFALTU DO 0,5KG/M2</t>
  </si>
  <si>
    <t>pod ACO 11 , pod ACL 16</t>
  </si>
  <si>
    <t>299,7+142,4+114,8+46,5=603,400 [A]</t>
  </si>
  <si>
    <t>70</t>
  </si>
  <si>
    <t>572741</t>
  </si>
  <si>
    <t>ASFALTOVÝ NÁTĚR VOZOVKY</t>
  </si>
  <si>
    <t>vodonepropustný nátěr vozovky š.500mm podél obrubníků na nižší straně (např.asfaltová suspenze)</t>
  </si>
  <si>
    <t>2*4,35=8,700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</si>
  <si>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</si>
  <si>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71</t>
  </si>
  <si>
    <t>57475</t>
  </si>
  <si>
    <t>VOZOVKOVÉ VÝZTUŽNÉ VRSTVY Z GEOMŘÍŽOVINY</t>
  </si>
  <si>
    <t>vyztužení vozovky geomříží š.1,0 m na rozhraní rám X přechodový klín</t>
  </si>
  <si>
    <t>2*1*7,5=15,000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</si>
  <si>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</si>
  <si>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72</t>
  </si>
  <si>
    <t>574A34</t>
  </si>
  <si>
    <t>ASFALTOVÝ BETON PRO OBRUSNÉ VRSTVY ACO 11+, 11S TL. 40MM</t>
  </si>
  <si>
    <t>asf. beton ACO 11+, tl. 40 mm, v celém úseku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</si>
  <si>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</si>
  <si>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73</t>
  </si>
  <si>
    <t>574C56</t>
  </si>
  <si>
    <t>ASFALTOVÝ BETON PRO LOŽNÍ VRSTVY ACL 16+, 16S TL. 60MM</t>
  </si>
  <si>
    <t>asf. beton ACL 16+, tl. 60mm, v celém úseku</t>
  </si>
  <si>
    <t>74</t>
  </si>
  <si>
    <t>574E46</t>
  </si>
  <si>
    <t>ASFALTOVÝ BETON PRO PODKLADNÍ VRSTVY ACP 16+, 16S TL. 50MM</t>
  </si>
  <si>
    <t>ACP 16+, mimo most, tl. 50 mm</t>
  </si>
  <si>
    <t>142,4+114,8=257,200 [A]</t>
  </si>
  <si>
    <t>75</t>
  </si>
  <si>
    <t>575C43</t>
  </si>
  <si>
    <t>LITÝ ASFALT MA IV (OCHRANA MOSTNÍ IZOLACE) 11 TL. 35MM</t>
  </si>
  <si>
    <t>na mostě s přesahem na přechodové desky, litý asfalt MA 11 IV tl. 35 mm, vč. posypu drtí fr. 4/8, 2-4 kg/m2</t>
  </si>
  <si>
    <t>6,2*7,5=46,500 [A]</t>
  </si>
  <si>
    <t>Úpravy povrchů, podlahy, výplně otvorů</t>
  </si>
  <si>
    <t>76</t>
  </si>
  <si>
    <t>626111</t>
  </si>
  <si>
    <t>REPROFILACE PODHLEDŮ, SVISLÝCH PLOCH SANAČNÍ MALTOU JEDNOVRST TL 10MM</t>
  </si>
  <si>
    <t>sanační stěrka bočních ploch prefabrikátů, pro zakrytí spáry prefa dílce a monolitických dobetonávek pro zajištění jednotného vzhledu, tl. do 10mm</t>
  </si>
  <si>
    <t>2*1,11=2,220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</si>
  <si>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</si>
  <si>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</si>
  <si>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77</t>
  </si>
  <si>
    <t>711111</t>
  </si>
  <si>
    <t>IZOLACE BĚŽNÝCH KONSTRUKCÍ PROTI ZEMNÍ VLHKOSTI ASFALTOVÝMI NÁTĚRY</t>
  </si>
  <si>
    <t>obsypané povrchy základů a dříků křídel a zdí, (1xAlp+2xAln)</t>
  </si>
  <si>
    <t>2*(11,1+10,5)+10,2+10,1+4,7*16,1+3,1+3,0=145,270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</si>
  <si>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</si>
  <si>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</t>
  </si>
  <si>
    <t>711442</t>
  </si>
  <si>
    <t>IZOLACE MOSTOVEK CELOPLOŠNÁ ASFALTOVÝMI PÁSY S PEČETÍCÍ VRSTVOU</t>
  </si>
  <si>
    <t>pod vozovkou s přetažením na ruby opěr, vč.pečetící vrstvy</t>
  </si>
  <si>
    <t>13,2*8,5=112,200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</si>
  <si>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</si>
  <si>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79</t>
  </si>
  <si>
    <t>711502</t>
  </si>
  <si>
    <t>OCHRANA IZOLACE NA POVRCHU ASFALTOVÝMI PÁSY</t>
  </si>
  <si>
    <t>ochrana izolace pod římsami, celoplošně natavené asfaltové pásy s hliníkovou vložkou</t>
  </si>
  <si>
    <t>2*0,65*5,2=6,760 [A]</t>
  </si>
  <si>
    <t>položka zahrnuje:  
- dodání  předepsaného ochranného materiálu  
- zřízení ochrany izolace</t>
  </si>
  <si>
    <t>80</t>
  </si>
  <si>
    <t>711509</t>
  </si>
  <si>
    <t>OCHRANA IZOLACE NA POVRCHU TEXTILIÍ</t>
  </si>
  <si>
    <t>vrstva geotextilie jako ochrana proti poškození izolace, oboustranná ochrana těsnící PE fólie, hmotnost min. 600g/m2, tl. min. 6mm, tažnost min. 70%</t>
  </si>
  <si>
    <t>2*124,23+30,9+29,2+145,27=453,830 [A]</t>
  </si>
  <si>
    <t>81</t>
  </si>
  <si>
    <t>78383</t>
  </si>
  <si>
    <t>NÁTĚRY BETON KONSTR TYP S4 (OS-C)</t>
  </si>
  <si>
    <t>sekundární ochrana říms proti CH.R.P.</t>
  </si>
  <si>
    <t>(2*1,9*5,2)+(4*1,4*4,2)+4*(0,34+0,17)=45,320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</si>
  <si>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</si>
  <si>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</si>
  <si>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82</t>
  </si>
  <si>
    <t>87627</t>
  </si>
  <si>
    <t>CHRÁNIČKY Z TRUB PLASTOVÝCH DN DO 100MM</t>
  </si>
  <si>
    <t>chráničky 110/94mm, v římsách (2x rezervní v každé římse),  vč. přesahů za konce odláždění, vč. zaslepení proti znečištění na vyšší straně, dole otevřené pro zajištění odvodnění</t>
  </si>
  <si>
    <t>4*8,5=34,000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</si>
  <si>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</si>
  <si>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83</t>
  </si>
  <si>
    <t>9112A1</t>
  </si>
  <si>
    <t>ZÁBRADLÍ MOSTNÍ S VODOR MADLY - DODÁVKA A MONTÁŽ</t>
  </si>
  <si>
    <t>ocelové trubkové zábradlí dvojmadlové na svahových křídlech, vč. PKO a kotvení</t>
  </si>
  <si>
    <t>4*4,5=18,000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</si>
  <si>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</si>
  <si>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84</t>
  </si>
  <si>
    <t>9113B1</t>
  </si>
  <si>
    <t>SVODIDLO OCEL SILNIČ JEDNOSTR, ÚROVEŇ ZADRŽ H1 -DODÁVKA A MONTÁŽ</t>
  </si>
  <si>
    <t>silniční svodidlo s beraněnými sloupky pro úroveň zadržení H1, vč. zatažení do země, vč. veškerého přislušenství</t>
  </si>
  <si>
    <t>16,2+17,2+17,2+16,2=66,800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</si>
  <si>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</si>
  <si>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85</t>
  </si>
  <si>
    <t>9113B3</t>
  </si>
  <si>
    <t>SVODIDLO OCEL SILNIČ JEDNOSTR, ÚROVEŇ ZADRŽ H1 - DEMONTÁŽ S PŘESUNEM</t>
  </si>
  <si>
    <t>- demontáž a odstranění zařízení 
- svodnice nabídnout a předat správci, sloupky odvoz k výkupu</t>
  </si>
  <si>
    <t>23,5+20,5=44,000 [A]</t>
  </si>
  <si>
    <t>86</t>
  </si>
  <si>
    <t>9117C1</t>
  </si>
  <si>
    <t>SVOD OCEL ZÁBRADEL ÚROVEŇ ZADRŽ H2 - DODÁVKA A MONTÁŽ</t>
  </si>
  <si>
    <t>zábradelní svodidlo, úroveň zadržení H2, vč. veškerého příslušenství, vč. kotvení do říms, vč. PKO, délka mezi krajními sloupky ZS včetně krajních sloupků</t>
  </si>
  <si>
    <t>2*4,0=8,000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</si>
  <si>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</si>
  <si>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87</t>
  </si>
  <si>
    <t>přechodový úsek zábradelního svodidla na silniční, vč. zatažení madla na sloupky silničního svodidla, vč. PKO, vč. veškerého příslušenství</t>
  </si>
  <si>
    <t>4*2,0=8,000 [A]</t>
  </si>
  <si>
    <t>88</t>
  </si>
  <si>
    <t>91228</t>
  </si>
  <si>
    <t>SMĚROVÉ SLOUPKY Z PLAST HMOT VČETNĚ ODRAZNÉHO PÁSKU</t>
  </si>
  <si>
    <t>dodávka a osazení, bílé 2ks</t>
  </si>
  <si>
    <t>položka zahrnuje:  
- dodání a osazení sloupku včetně nutných zemních prací  
- vnitrostaveništní a mimostaveništní doprava  
- odrazky plastové nebo z retroreflexní fólie</t>
  </si>
  <si>
    <t>89</t>
  </si>
  <si>
    <t>91238</t>
  </si>
  <si>
    <t>SMĚROVÉ SLOUPKY Z PLAST HMOT - NÁSTAVCE NA SVODIDLA VČETNĚ ODRAZNÉHO PÁSKU</t>
  </si>
  <si>
    <t>modrý 4ks, bílý 2ks</t>
  </si>
  <si>
    <t>90</t>
  </si>
  <si>
    <t>91297</t>
  </si>
  <si>
    <t>DOPRAVNÍ ZRCADLO</t>
  </si>
  <si>
    <t>dodání a osazení zrcadla včetně nutných zemních prací, komplet vč. patky, osazení atd., provedení dle TP 119, velikost min. prům. 0,8 m nebo min. 0,8 x 0,6 m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</si>
  <si>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</si>
  <si>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</si>
  <si>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</si>
  <si>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</si>
  <si>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</si>
  <si>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92</t>
  </si>
  <si>
    <t>91355</t>
  </si>
  <si>
    <t>EVIDENČNÍ ČÍSLO MOSTU</t>
  </si>
  <si>
    <t>osazení tabulek (2x ev.č.mostu, 2x tabulka s názvem překračované překážky "Podlesník", vč. 2 ks sloupků a patek)</t>
  </si>
  <si>
    <t>položka zahrnuje štítek s evidenčním číslem mostu, sloupek dopravní značky včetně osazení a nutných zemních prací a zabetonování</t>
  </si>
  <si>
    <t>93</t>
  </si>
  <si>
    <t>P1: 1 ks 
E2b: 1 ks 
značky předat správci na KSÚSV Pelhřimov</t>
  </si>
  <si>
    <t>94</t>
  </si>
  <si>
    <t>914131</t>
  </si>
  <si>
    <t>DOPRAVNÍ ZNAČKY ZÁKLADNÍ VELIKOSTI OCELOVÉ FÓLIE TŘ 2 - DODÁVKA A MONTÁŽ</t>
  </si>
  <si>
    <t>P1: 1 ks 
E2b: 1 ks 
nové dopravní značky namísto původních</t>
  </si>
  <si>
    <t>položka zahrnuje:  
- dodávku a montáž značek v požadovaném provedení</t>
  </si>
  <si>
    <t>95</t>
  </si>
  <si>
    <t>914323</t>
  </si>
  <si>
    <t>DOPRAV ZNAČKY ZMENŠ VEL OCEL FÓLIE TŘ 1 - DEMONTÁŽ</t>
  </si>
  <si>
    <t>stávající evidenční číslo mostu 
ev. číslo mostu: 2 ks 
značky předat správci na KSÚSV Pelhřimov</t>
  </si>
  <si>
    <t>96</t>
  </si>
  <si>
    <t>914921</t>
  </si>
  <si>
    <t>SLOUPKY A STOJKY DOPRAVNÍCH ZNAČEK Z OCEL TRUBEK DO PATKY - DODÁVKA A MONTÁŽ</t>
  </si>
  <si>
    <t>- sloupky a upevňovací zařízení včetně jejich osazení (betonová patka, zemní práce)</t>
  </si>
  <si>
    <t>položka zahrnuje:  
- sloupky a upevňovací zařízení včetně jejich osazení (betonová patka, zemní práce)</t>
  </si>
  <si>
    <t>97</t>
  </si>
  <si>
    <t>914923</t>
  </si>
  <si>
    <t>SLOUPKY A STOJKY DZ Z OCEL TRUBEK DO PATKY DEMONTÁŽ</t>
  </si>
  <si>
    <t>stávající sloupky s patkou položek 914123+914323, 3 ks 
odstranění komplet sloupku vč. patky, sloupky předat správci, patka odvoz a uložení na skládku vč. poplatku za uložení</t>
  </si>
  <si>
    <t>98</t>
  </si>
  <si>
    <t>915111</t>
  </si>
  <si>
    <t>VODOROVNÉ DOPRAVNÍ ZNAČENÍ BARVOU HLADKÉ - DODÁVKA A POKLÁDKA</t>
  </si>
  <si>
    <t>- trvalé DZ, V4 šířka 250 mm, V1a šířka 125mm, čerpání se souhlasem TDS</t>
  </si>
  <si>
    <t>2*40*0,25+40*0,125=25,000 [A]</t>
  </si>
  <si>
    <t>položka zahrnuje:  
- dodání a pokládku nátěrového materiálu (měří se pouze natíraná plocha)  
- předznačení a reflexní úpravu</t>
  </si>
  <si>
    <t>99</t>
  </si>
  <si>
    <t>915211</t>
  </si>
  <si>
    <t>VODOROVNÉ DOPRAVNÍ ZNAČENÍ PLASTEM HLADKÉ - DODÁVKA A POKLÁDKA</t>
  </si>
  <si>
    <t>- trvalé DZ, V4 šířka 250 mm, V1a šířka 125mm</t>
  </si>
  <si>
    <t>100</t>
  </si>
  <si>
    <t>917223</t>
  </si>
  <si>
    <t>SILNIČNÍ A CHODNÍKOVÉ OBRUBY Z BETONOVÝCH OBRUBNÍKŮ ŠÍŘ 100MM</t>
  </si>
  <si>
    <t>chodníkové obrubníky 100/250 podél odláždění lomovým kamenem do betonu a schodišť, včetně lože z betonu</t>
  </si>
  <si>
    <t>1,2*(4*0,6+2*4,2+2*4,3+0,9+2*3,8+2,0+2,3+2,4+1,7)=43,560 [A]</t>
  </si>
  <si>
    <t>Položka zahrnuje:  
dodání a pokládku betonových obrubníků o rozměrech předepsaných zadávací dokumentací  
betonové lože i boční betonovou opěrku.</t>
  </si>
  <si>
    <t>101</t>
  </si>
  <si>
    <t>917224</t>
  </si>
  <si>
    <t>SILNIČNÍ A CHODNÍKOVÉ OBRUBY Z BETONOVÝCH OBRUBNÍKŮ ŠÍŘ 150MM</t>
  </si>
  <si>
    <t>silniční obrubník za římsami, včetně lože z betonu</t>
  </si>
  <si>
    <t>4*1,25=5,000 [A]</t>
  </si>
  <si>
    <t>102</t>
  </si>
  <si>
    <t>919111</t>
  </si>
  <si>
    <t>ŘEZÁNÍ ASFALTOVÉHO KRYTU VOZOVEK TL DO 50MM</t>
  </si>
  <si>
    <t>- proříznutí spáry příčně vozovkou nad rubem NK 
- proříznutí spáry příčně vozovkou na spoji nové a stávající vozovky</t>
  </si>
  <si>
    <t>2*7,5+7,1+9,8=31,900 [A]</t>
  </si>
  <si>
    <t>položka zahrnuje řezání vozovkové vrstvy v předepsané tloušťce, včetně spotřeby vody</t>
  </si>
  <si>
    <t>103</t>
  </si>
  <si>
    <t>931182</t>
  </si>
  <si>
    <t>VÝPLŇ DILATAČNÍCH SPAR Z POLYSTYRENU TL 20MM</t>
  </si>
  <si>
    <t>dilatační spára NK přechodový klín, dilatační spáry říms</t>
  </si>
  <si>
    <t>2*7,5*0,5+4*0,7*0,55=9,040 [A]</t>
  </si>
  <si>
    <t>položka zahrnuje dodávku a osazení předepsaného materiálu, očištění ploch spáry před úpravou, očištění okolí spáry po úpravě</t>
  </si>
  <si>
    <t>104</t>
  </si>
  <si>
    <t>931327</t>
  </si>
  <si>
    <t>TĚSNĚNÍ DILATAČ SPAR ASF ZÁLIVKOU MODIFIK PRŮŘ DO 1000MM2</t>
  </si>
  <si>
    <t>- spára příčně vozovkou nad rubem NK 
- spára příčně vozovkou na spoji nové a stávající vozovky</t>
  </si>
  <si>
    <t>položka zahrnuje dodávku a osazení předepsaného materiálu, očištění ploch spáry před úpravou, očištění okolí spáry po úpravě  
nezahrnuje těsnící profil</t>
  </si>
  <si>
    <t>105</t>
  </si>
  <si>
    <t>pod obrubou</t>
  </si>
  <si>
    <t>2*(1,25+5,2+1,25)=15,400 [A]</t>
  </si>
  <si>
    <t>106</t>
  </si>
  <si>
    <t>v ose vozovky, bude čerpáno se souhlasem TDS pouze pokud bude provedeno</t>
  </si>
  <si>
    <t>107</t>
  </si>
  <si>
    <t>931328</t>
  </si>
  <si>
    <t>TĚSNĚNÍ DILATAČ SPAR ASF ZÁLIVKOU MODIFIK PRŮŘ DO 1200MM2</t>
  </si>
  <si>
    <t>utěsnění spáry mezi NK a přechodovým klínem</t>
  </si>
  <si>
    <t>2*7,5=15,000 [A]</t>
  </si>
  <si>
    <t>108</t>
  </si>
  <si>
    <t>931333</t>
  </si>
  <si>
    <t>TĚSNĚNÍ DILATAČNÍCH SPAR POLYURETANOVÝM TMELEM PRŮŘEZU DO 300MM2</t>
  </si>
  <si>
    <t>těsnění kloubu a spar NK, křídlo - NK z obou stran, vč. předtěsnění</t>
  </si>
  <si>
    <t>4*8,5+10*3,7+2*(3,0+2,8)+6*2,5+2*(3,1+2,4+3,1+2,2)+3*4,7+14*1,7=157,100 [A]</t>
  </si>
  <si>
    <t>109</t>
  </si>
  <si>
    <t>931334</t>
  </si>
  <si>
    <t>TĚSNĚNÍ DILATAČNÍCH SPAR POLYURETANOVÝM TMELEM PRŮŘEZU DO 400MM2</t>
  </si>
  <si>
    <t>těsnění spar říms, vč. předtěsnění</t>
  </si>
  <si>
    <t>4*2,04=8,160 [A]</t>
  </si>
  <si>
    <t>110</t>
  </si>
  <si>
    <t>93135</t>
  </si>
  <si>
    <t>TĚSNĚNÍ DILATAČ SPAR PRYŽ PÁSKOU NEBO KRUH PROFILEM</t>
  </si>
  <si>
    <t>předtěsnění spáry příčně vozovkou nad přechodovým klínem v místě spáry rám x klín</t>
  </si>
  <si>
    <t>111</t>
  </si>
  <si>
    <t>93136</t>
  </si>
  <si>
    <t>PŘEKRYTÍ DILATAČNÍCH SPAR ASFALTOVOU LEPENKOU</t>
  </si>
  <si>
    <t>přelep pracovních a dilatačních spár pásem šířky 330 mm, obsypané spáry mezi dílci, ruby kloubů, spáry monolitické dobetonávky dna</t>
  </si>
  <si>
    <t>(2*9,0+10*3,7+2*(3,0+2,8)+14*2,0+2*16,9)*0,33=42,372 [A]</t>
  </si>
  <si>
    <t>položka zahrnuje dodávku a připevnění předepsané lepenky, včetně nutných přesahů</t>
  </si>
  <si>
    <t>112</t>
  </si>
  <si>
    <t>přelep spáry NK x přech. klín, š. pásu 1,0 m, asf. pás s vysokou průtažností</t>
  </si>
  <si>
    <t>113</t>
  </si>
  <si>
    <t>935212</t>
  </si>
  <si>
    <t>PŘÍKOPOVÉ ŽLABY Z BETON TVÁRNIC ŠÍŘ DO 600MM DO BETONU TL 100MM</t>
  </si>
  <si>
    <t>žlaby z betonových tvárnic, vč.lože z betonu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</si>
  <si>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</si>
  <si>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114</t>
  </si>
  <si>
    <t>93631</t>
  </si>
  <si>
    <t>DROBNÉ DOPLŇK KONSTR BETON MONOLIT</t>
  </si>
  <si>
    <t>letopočet výstavby (vlisem do betonu povodní římsy)</t>
  </si>
  <si>
    <t>115</t>
  </si>
  <si>
    <t>93650</t>
  </si>
  <si>
    <t>DROBNÉ DOPLŇK KONSTR KOVOVÉ</t>
  </si>
  <si>
    <t>drenážní hliníkový profil 30/20 - odvodnění izolace v  úžlabí, příčně za mostem</t>
  </si>
  <si>
    <t>2*(5,2+0,5+0,5)+7,5=19,900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</si>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</sst>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4.5703125" customWidth="1"/>
    <col min="2" max="2" width="66.7109375" customWidth="1"/>
    <col min="3" max="3" width="20.7109375" customWidth="1"/>
    <col min="4" max="4" width="18.7109375" customWidth="1"/>
    <col min="5" max="5" width="20.7109375" customWidth="1"/>
  </cols>
  <sheetData>
    <row r="1" spans="1:5" ht="12.75" customHeight="1" x14ac:dyDescent="0.2">
      <c r="A1" s="36"/>
      <c r="B1" s="1"/>
      <c r="C1" s="1"/>
      <c r="D1" s="1"/>
      <c r="E1" s="1"/>
    </row>
    <row r="2" spans="1:5" ht="12.75" customHeight="1" x14ac:dyDescent="0.2">
      <c r="A2" s="36"/>
      <c r="B2" s="37" t="s">
        <v>0</v>
      </c>
      <c r="C2" s="1"/>
      <c r="D2" s="1"/>
      <c r="E2" s="1"/>
    </row>
    <row r="3" spans="1:5" ht="20.100000000000001" customHeight="1" x14ac:dyDescent="0.2">
      <c r="A3" s="36"/>
      <c r="B3" s="36"/>
      <c r="C3" s="1"/>
      <c r="D3" s="1"/>
      <c r="E3" s="1"/>
    </row>
    <row r="4" spans="1:5" ht="20.100000000000001" customHeight="1" x14ac:dyDescent="0.3">
      <c r="A4" s="1"/>
      <c r="B4" s="38" t="s">
        <v>1</v>
      </c>
      <c r="C4" s="36"/>
      <c r="D4" s="36"/>
      <c r="E4" s="1"/>
    </row>
    <row r="5" spans="1:5" ht="12.75" customHeight="1" x14ac:dyDescent="0.2">
      <c r="A5" s="1"/>
      <c r="B5" s="36" t="s">
        <v>2</v>
      </c>
      <c r="C5" s="36"/>
      <c r="D5" s="36"/>
      <c r="E5" s="1"/>
    </row>
    <row r="6" spans="1:5" ht="12.75" customHeight="1" x14ac:dyDescent="0.2">
      <c r="A6" s="1"/>
      <c r="B6" s="3" t="s">
        <v>3</v>
      </c>
      <c r="C6" s="6">
        <f>SUM(C10:C12)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SUM(E10:E12)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35" t="s">
        <v>18</v>
      </c>
      <c r="B10" s="16" t="s">
        <v>19</v>
      </c>
      <c r="C10" s="17">
        <f>'000_1'!I3</f>
        <v>0</v>
      </c>
      <c r="D10" s="17">
        <f>'000_1'!O2</f>
        <v>0</v>
      </c>
      <c r="E10" s="17">
        <f>C10+D10</f>
        <v>0</v>
      </c>
    </row>
    <row r="11" spans="1:5" ht="12.75" customHeight="1" x14ac:dyDescent="0.2">
      <c r="A11" s="35" t="s">
        <v>277</v>
      </c>
      <c r="B11" s="16" t="s">
        <v>278</v>
      </c>
      <c r="C11" s="17">
        <f>'001_1'!I3</f>
        <v>0</v>
      </c>
      <c r="D11" s="17">
        <f>'001_1'!O2</f>
        <v>0</v>
      </c>
      <c r="E11" s="17">
        <f>C11+D11</f>
        <v>0</v>
      </c>
    </row>
    <row r="12" spans="1:5" ht="12.75" customHeight="1" x14ac:dyDescent="0.2">
      <c r="A12" s="35" t="s">
        <v>323</v>
      </c>
      <c r="B12" s="16" t="s">
        <v>324</v>
      </c>
      <c r="C12" s="17">
        <f>'201_1'!I3</f>
        <v>0</v>
      </c>
      <c r="D12" s="17">
        <f>'201_1'!O2</f>
        <v>0</v>
      </c>
      <c r="E12" s="17">
        <f>C12+D12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6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9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0+O9+O14+O19</f>
        <v>0</v>
      </c>
      <c r="P2" t="s">
        <v>26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28</v>
      </c>
      <c r="I3" s="34">
        <f>0+I9+I14+I19</f>
        <v>0</v>
      </c>
      <c r="J3" s="9"/>
      <c r="O3" t="s">
        <v>22</v>
      </c>
      <c r="P3" t="s">
        <v>27</v>
      </c>
    </row>
    <row r="4" spans="1:18" ht="15" customHeight="1" x14ac:dyDescent="0.25">
      <c r="A4" t="s">
        <v>16</v>
      </c>
      <c r="B4" s="11" t="s">
        <v>17</v>
      </c>
      <c r="C4" s="40" t="s">
        <v>18</v>
      </c>
      <c r="D4" s="36"/>
      <c r="E4" s="12" t="s">
        <v>19</v>
      </c>
      <c r="F4" s="1"/>
      <c r="G4" s="1"/>
      <c r="H4" s="10"/>
      <c r="I4" s="10"/>
      <c r="J4" s="1"/>
      <c r="O4" t="s">
        <v>23</v>
      </c>
      <c r="P4" t="s">
        <v>27</v>
      </c>
    </row>
    <row r="5" spans="1:18" ht="12.75" customHeight="1" x14ac:dyDescent="0.25">
      <c r="A5" t="s">
        <v>20</v>
      </c>
      <c r="B5" s="14" t="s">
        <v>21</v>
      </c>
      <c r="C5" s="41" t="s">
        <v>28</v>
      </c>
      <c r="D5" s="42"/>
      <c r="E5" s="15" t="s">
        <v>29</v>
      </c>
      <c r="F5" s="5"/>
      <c r="G5" s="5"/>
      <c r="H5" s="5"/>
      <c r="I5" s="5"/>
      <c r="J5" s="5"/>
      <c r="O5" t="s">
        <v>24</v>
      </c>
      <c r="P5" t="s">
        <v>27</v>
      </c>
    </row>
    <row r="6" spans="1:18" ht="12.75" customHeight="1" x14ac:dyDescent="0.2">
      <c r="A6" s="39" t="s">
        <v>30</v>
      </c>
      <c r="B6" s="39" t="s">
        <v>32</v>
      </c>
      <c r="C6" s="39" t="s">
        <v>33</v>
      </c>
      <c r="D6" s="39" t="s">
        <v>34</v>
      </c>
      <c r="E6" s="39" t="s">
        <v>35</v>
      </c>
      <c r="F6" s="39" t="s">
        <v>37</v>
      </c>
      <c r="G6" s="39" t="s">
        <v>39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31</v>
      </c>
      <c r="B8" s="13" t="s">
        <v>28</v>
      </c>
      <c r="C8" s="13" t="s">
        <v>27</v>
      </c>
      <c r="D8" s="13" t="s">
        <v>25</v>
      </c>
      <c r="E8" s="13" t="s">
        <v>36</v>
      </c>
      <c r="F8" s="13" t="s">
        <v>38</v>
      </c>
      <c r="G8" s="13" t="s">
        <v>26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48</v>
      </c>
      <c r="D9" s="19"/>
      <c r="E9" s="21" t="s">
        <v>49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8" t="s">
        <v>50</v>
      </c>
      <c r="B10" s="23" t="s">
        <v>28</v>
      </c>
      <c r="C10" s="23" t="s">
        <v>51</v>
      </c>
      <c r="D10" s="18" t="s">
        <v>52</v>
      </c>
      <c r="E10" s="24" t="s">
        <v>53</v>
      </c>
      <c r="F10" s="25" t="s">
        <v>54</v>
      </c>
      <c r="G10" s="26">
        <v>1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27</v>
      </c>
    </row>
    <row r="11" spans="1:18" ht="76.5" x14ac:dyDescent="0.2">
      <c r="A11" s="28" t="s">
        <v>56</v>
      </c>
      <c r="E11" s="29" t="s">
        <v>57</v>
      </c>
    </row>
    <row r="12" spans="1:18" x14ac:dyDescent="0.2">
      <c r="A12" s="30" t="s">
        <v>58</v>
      </c>
      <c r="E12" s="31" t="s">
        <v>52</v>
      </c>
    </row>
    <row r="13" spans="1:18" ht="25.5" x14ac:dyDescent="0.2">
      <c r="A13" t="s">
        <v>59</v>
      </c>
      <c r="E13" s="29" t="s">
        <v>60</v>
      </c>
    </row>
    <row r="14" spans="1:18" ht="12.75" customHeight="1" x14ac:dyDescent="0.2">
      <c r="A14" s="5" t="s">
        <v>47</v>
      </c>
      <c r="B14" s="5"/>
      <c r="C14" s="32" t="s">
        <v>61</v>
      </c>
      <c r="D14" s="5"/>
      <c r="E14" s="21" t="s">
        <v>62</v>
      </c>
      <c r="F14" s="5"/>
      <c r="G14" s="5"/>
      <c r="H14" s="5"/>
      <c r="I14" s="33">
        <f>0+Q14</f>
        <v>0</v>
      </c>
      <c r="J14" s="5"/>
      <c r="O14">
        <f>0+R14</f>
        <v>0</v>
      </c>
      <c r="Q14">
        <f>0+I15</f>
        <v>0</v>
      </c>
      <c r="R14">
        <f>0+O15</f>
        <v>0</v>
      </c>
    </row>
    <row r="15" spans="1:18" x14ac:dyDescent="0.2">
      <c r="A15" s="18" t="s">
        <v>50</v>
      </c>
      <c r="B15" s="23" t="s">
        <v>27</v>
      </c>
      <c r="C15" s="23" t="s">
        <v>63</v>
      </c>
      <c r="D15" s="18" t="s">
        <v>52</v>
      </c>
      <c r="E15" s="24" t="s">
        <v>64</v>
      </c>
      <c r="F15" s="25" t="s">
        <v>65</v>
      </c>
      <c r="G15" s="26">
        <v>1</v>
      </c>
      <c r="H15" s="27"/>
      <c r="I15" s="27">
        <f>ROUND(ROUND(H15,2)*ROUND(G15,3),2)</f>
        <v>0</v>
      </c>
      <c r="J15" s="25" t="s">
        <v>55</v>
      </c>
      <c r="O15">
        <f>(I15*21)/100</f>
        <v>0</v>
      </c>
      <c r="P15" t="s">
        <v>27</v>
      </c>
    </row>
    <row r="16" spans="1:18" ht="63.75" x14ac:dyDescent="0.2">
      <c r="A16" s="28" t="s">
        <v>56</v>
      </c>
      <c r="E16" s="29" t="s">
        <v>66</v>
      </c>
    </row>
    <row r="17" spans="1:18" x14ac:dyDescent="0.2">
      <c r="A17" s="30" t="s">
        <v>58</v>
      </c>
      <c r="E17" s="31" t="s">
        <v>52</v>
      </c>
    </row>
    <row r="18" spans="1:18" ht="89.25" x14ac:dyDescent="0.2">
      <c r="A18" t="s">
        <v>59</v>
      </c>
      <c r="E18" s="29" t="s">
        <v>67</v>
      </c>
    </row>
    <row r="19" spans="1:18" ht="12.75" customHeight="1" x14ac:dyDescent="0.2">
      <c r="A19" s="5" t="s">
        <v>47</v>
      </c>
      <c r="B19" s="5"/>
      <c r="C19" s="32" t="s">
        <v>68</v>
      </c>
      <c r="D19" s="5"/>
      <c r="E19" s="21" t="s">
        <v>69</v>
      </c>
      <c r="F19" s="5"/>
      <c r="G19" s="5"/>
      <c r="H19" s="5"/>
      <c r="I19" s="33">
        <f>0+Q19</f>
        <v>0</v>
      </c>
      <c r="J19" s="5"/>
      <c r="O19">
        <f>0+R19</f>
        <v>0</v>
      </c>
      <c r="Q19">
        <f>0+I20+I24+I28+I32+I36+I40+I44+I48+I52+I56+I60+I64+I68+I72+I76+I80+I84+I88+I92+I96+I100+I104+I108+I112+I116+I120+I124+I128+I132+I136+I140+I144+I148+I152+I156+I160+I164+I168+I172+I176+I180+I184+I188+I192+I196+I200+I204+I208+I212+I216</f>
        <v>0</v>
      </c>
      <c r="R19">
        <f>0+O20+O24+O28+O32+O36+O40+O44+O48+O52+O56+O60+O64+O68+O72+O76+O80+O84+O88+O92+O96+O100+O104+O108+O112+O116+O120+O124+O128+O132+O136+O140+O144+O148+O152+O156+O160+O164+O168+O172+O176+O180+O184+O188+O192+O196+O200+O204+O208+O212+O216</f>
        <v>0</v>
      </c>
    </row>
    <row r="20" spans="1:18" x14ac:dyDescent="0.2">
      <c r="A20" s="18" t="s">
        <v>50</v>
      </c>
      <c r="B20" s="23" t="s">
        <v>25</v>
      </c>
      <c r="C20" s="23" t="s">
        <v>70</v>
      </c>
      <c r="D20" s="18" t="s">
        <v>71</v>
      </c>
      <c r="E20" s="24" t="s">
        <v>72</v>
      </c>
      <c r="F20" s="25" t="s">
        <v>54</v>
      </c>
      <c r="G20" s="26">
        <v>1</v>
      </c>
      <c r="H20" s="27"/>
      <c r="I20" s="27">
        <f>ROUND(ROUND(H20,2)*ROUND(G20,3),2)</f>
        <v>0</v>
      </c>
      <c r="J20" s="25" t="s">
        <v>55</v>
      </c>
      <c r="O20">
        <f>(I20*21)/100</f>
        <v>0</v>
      </c>
      <c r="P20" t="s">
        <v>27</v>
      </c>
    </row>
    <row r="21" spans="1:18" ht="38.25" x14ac:dyDescent="0.2">
      <c r="A21" s="28" t="s">
        <v>56</v>
      </c>
      <c r="E21" s="29" t="s">
        <v>73</v>
      </c>
    </row>
    <row r="22" spans="1:18" x14ac:dyDescent="0.2">
      <c r="A22" s="30" t="s">
        <v>58</v>
      </c>
      <c r="E22" s="31" t="s">
        <v>52</v>
      </c>
    </row>
    <row r="23" spans="1:18" x14ac:dyDescent="0.2">
      <c r="A23" t="s">
        <v>59</v>
      </c>
      <c r="E23" s="29" t="s">
        <v>74</v>
      </c>
    </row>
    <row r="24" spans="1:18" x14ac:dyDescent="0.2">
      <c r="A24" s="18" t="s">
        <v>50</v>
      </c>
      <c r="B24" s="23" t="s">
        <v>36</v>
      </c>
      <c r="C24" s="23" t="s">
        <v>70</v>
      </c>
      <c r="D24" s="18" t="s">
        <v>75</v>
      </c>
      <c r="E24" s="24" t="s">
        <v>72</v>
      </c>
      <c r="F24" s="25" t="s">
        <v>54</v>
      </c>
      <c r="G24" s="26">
        <v>1</v>
      </c>
      <c r="H24" s="27"/>
      <c r="I24" s="27">
        <f>ROUND(ROUND(H24,2)*ROUND(G24,3),2)</f>
        <v>0</v>
      </c>
      <c r="J24" s="25" t="s">
        <v>55</v>
      </c>
      <c r="O24">
        <f>(I24*21)/100</f>
        <v>0</v>
      </c>
      <c r="P24" t="s">
        <v>27</v>
      </c>
    </row>
    <row r="25" spans="1:18" ht="51" x14ac:dyDescent="0.2">
      <c r="A25" s="28" t="s">
        <v>56</v>
      </c>
      <c r="E25" s="29" t="s">
        <v>76</v>
      </c>
    </row>
    <row r="26" spans="1:18" x14ac:dyDescent="0.2">
      <c r="A26" s="30" t="s">
        <v>58</v>
      </c>
      <c r="E26" s="31" t="s">
        <v>52</v>
      </c>
    </row>
    <row r="27" spans="1:18" x14ac:dyDescent="0.2">
      <c r="A27" t="s">
        <v>59</v>
      </c>
      <c r="E27" s="29" t="s">
        <v>74</v>
      </c>
    </row>
    <row r="28" spans="1:18" x14ac:dyDescent="0.2">
      <c r="A28" s="18" t="s">
        <v>50</v>
      </c>
      <c r="B28" s="23" t="s">
        <v>38</v>
      </c>
      <c r="C28" s="23" t="s">
        <v>77</v>
      </c>
      <c r="D28" s="18" t="s">
        <v>52</v>
      </c>
      <c r="E28" s="24" t="s">
        <v>78</v>
      </c>
      <c r="F28" s="25" t="s">
        <v>54</v>
      </c>
      <c r="G28" s="26">
        <v>1</v>
      </c>
      <c r="H28" s="27"/>
      <c r="I28" s="27">
        <f>ROUND(ROUND(H28,2)*ROUND(G28,3),2)</f>
        <v>0</v>
      </c>
      <c r="J28" s="25" t="s">
        <v>55</v>
      </c>
      <c r="O28">
        <f>(I28*21)/100</f>
        <v>0</v>
      </c>
      <c r="P28" t="s">
        <v>27</v>
      </c>
    </row>
    <row r="29" spans="1:18" ht="25.5" x14ac:dyDescent="0.2">
      <c r="A29" s="28" t="s">
        <v>56</v>
      </c>
      <c r="E29" s="29" t="s">
        <v>79</v>
      </c>
    </row>
    <row r="30" spans="1:18" x14ac:dyDescent="0.2">
      <c r="A30" s="30" t="s">
        <v>58</v>
      </c>
      <c r="E30" s="31" t="s">
        <v>52</v>
      </c>
    </row>
    <row r="31" spans="1:18" ht="38.25" x14ac:dyDescent="0.2">
      <c r="A31" t="s">
        <v>59</v>
      </c>
      <c r="E31" s="29" t="s">
        <v>80</v>
      </c>
    </row>
    <row r="32" spans="1:18" x14ac:dyDescent="0.2">
      <c r="A32" s="18" t="s">
        <v>50</v>
      </c>
      <c r="B32" s="23" t="s">
        <v>26</v>
      </c>
      <c r="C32" s="23" t="s">
        <v>81</v>
      </c>
      <c r="D32" s="18" t="s">
        <v>71</v>
      </c>
      <c r="E32" s="24" t="s">
        <v>82</v>
      </c>
      <c r="F32" s="25" t="s">
        <v>65</v>
      </c>
      <c r="G32" s="26">
        <v>1</v>
      </c>
      <c r="H32" s="27"/>
      <c r="I32" s="27">
        <f>ROUND(ROUND(H32,2)*ROUND(G32,3),2)</f>
        <v>0</v>
      </c>
      <c r="J32" s="25" t="s">
        <v>55</v>
      </c>
      <c r="O32">
        <f>(I32*21)/100</f>
        <v>0</v>
      </c>
      <c r="P32" t="s">
        <v>27</v>
      </c>
    </row>
    <row r="33" spans="1:16" ht="25.5" x14ac:dyDescent="0.2">
      <c r="A33" s="28" t="s">
        <v>56</v>
      </c>
      <c r="E33" s="29" t="s">
        <v>83</v>
      </c>
    </row>
    <row r="34" spans="1:16" x14ac:dyDescent="0.2">
      <c r="A34" s="30" t="s">
        <v>58</v>
      </c>
      <c r="E34" s="31" t="s">
        <v>52</v>
      </c>
    </row>
    <row r="35" spans="1:16" x14ac:dyDescent="0.2">
      <c r="A35" t="s">
        <v>59</v>
      </c>
      <c r="E35" s="29" t="s">
        <v>84</v>
      </c>
    </row>
    <row r="36" spans="1:16" x14ac:dyDescent="0.2">
      <c r="A36" s="18" t="s">
        <v>50</v>
      </c>
      <c r="B36" s="23" t="s">
        <v>85</v>
      </c>
      <c r="C36" s="23" t="s">
        <v>81</v>
      </c>
      <c r="D36" s="18" t="s">
        <v>75</v>
      </c>
      <c r="E36" s="24" t="s">
        <v>82</v>
      </c>
      <c r="F36" s="25" t="s">
        <v>65</v>
      </c>
      <c r="G36" s="26">
        <v>1</v>
      </c>
      <c r="H36" s="27"/>
      <c r="I36" s="27">
        <f>ROUND(ROUND(H36,2)*ROUND(G36,3),2)</f>
        <v>0</v>
      </c>
      <c r="J36" s="25" t="s">
        <v>55</v>
      </c>
      <c r="O36">
        <f>(I36*21)/100</f>
        <v>0</v>
      </c>
      <c r="P36" t="s">
        <v>27</v>
      </c>
    </row>
    <row r="37" spans="1:16" x14ac:dyDescent="0.2">
      <c r="A37" s="28" t="s">
        <v>56</v>
      </c>
      <c r="E37" s="29" t="s">
        <v>86</v>
      </c>
    </row>
    <row r="38" spans="1:16" x14ac:dyDescent="0.2">
      <c r="A38" s="30" t="s">
        <v>58</v>
      </c>
      <c r="E38" s="31" t="s">
        <v>52</v>
      </c>
    </row>
    <row r="39" spans="1:16" x14ac:dyDescent="0.2">
      <c r="A39" t="s">
        <v>59</v>
      </c>
      <c r="E39" s="29" t="s">
        <v>84</v>
      </c>
    </row>
    <row r="40" spans="1:16" x14ac:dyDescent="0.2">
      <c r="A40" s="18" t="s">
        <v>50</v>
      </c>
      <c r="B40" s="23" t="s">
        <v>87</v>
      </c>
      <c r="C40" s="23" t="s">
        <v>88</v>
      </c>
      <c r="D40" s="18" t="s">
        <v>52</v>
      </c>
      <c r="E40" s="24" t="s">
        <v>89</v>
      </c>
      <c r="F40" s="25" t="s">
        <v>54</v>
      </c>
      <c r="G40" s="26">
        <v>1</v>
      </c>
      <c r="H40" s="27"/>
      <c r="I40" s="27">
        <f>ROUND(ROUND(H40,2)*ROUND(G40,3),2)</f>
        <v>0</v>
      </c>
      <c r="J40" s="25" t="s">
        <v>55</v>
      </c>
      <c r="O40">
        <f>(I40*21)/100</f>
        <v>0</v>
      </c>
      <c r="P40" t="s">
        <v>27</v>
      </c>
    </row>
    <row r="41" spans="1:16" x14ac:dyDescent="0.2">
      <c r="A41" s="28" t="s">
        <v>56</v>
      </c>
      <c r="E41" s="29" t="s">
        <v>90</v>
      </c>
    </row>
    <row r="42" spans="1:16" x14ac:dyDescent="0.2">
      <c r="A42" s="30" t="s">
        <v>58</v>
      </c>
      <c r="E42" s="31" t="s">
        <v>52</v>
      </c>
    </row>
    <row r="43" spans="1:16" x14ac:dyDescent="0.2">
      <c r="A43" t="s">
        <v>59</v>
      </c>
      <c r="E43" s="29" t="s">
        <v>84</v>
      </c>
    </row>
    <row r="44" spans="1:16" x14ac:dyDescent="0.2">
      <c r="A44" s="18" t="s">
        <v>50</v>
      </c>
      <c r="B44" s="23" t="s">
        <v>42</v>
      </c>
      <c r="C44" s="23" t="s">
        <v>91</v>
      </c>
      <c r="D44" s="18" t="s">
        <v>52</v>
      </c>
      <c r="E44" s="24" t="s">
        <v>92</v>
      </c>
      <c r="F44" s="25" t="s">
        <v>65</v>
      </c>
      <c r="G44" s="26">
        <v>1</v>
      </c>
      <c r="H44" s="27"/>
      <c r="I44" s="27">
        <f>ROUND(ROUND(H44,2)*ROUND(G44,3),2)</f>
        <v>0</v>
      </c>
      <c r="J44" s="25" t="s">
        <v>55</v>
      </c>
      <c r="O44">
        <f>(I44*21)/100</f>
        <v>0</v>
      </c>
      <c r="P44" t="s">
        <v>27</v>
      </c>
    </row>
    <row r="45" spans="1:16" x14ac:dyDescent="0.2">
      <c r="A45" s="28" t="s">
        <v>56</v>
      </c>
      <c r="E45" s="29" t="s">
        <v>93</v>
      </c>
    </row>
    <row r="46" spans="1:16" x14ac:dyDescent="0.2">
      <c r="A46" s="30" t="s">
        <v>58</v>
      </c>
      <c r="E46" s="31" t="s">
        <v>52</v>
      </c>
    </row>
    <row r="47" spans="1:16" x14ac:dyDescent="0.2">
      <c r="A47" t="s">
        <v>59</v>
      </c>
      <c r="E47" s="29" t="s">
        <v>84</v>
      </c>
    </row>
    <row r="48" spans="1:16" x14ac:dyDescent="0.2">
      <c r="A48" s="18" t="s">
        <v>50</v>
      </c>
      <c r="B48" s="23" t="s">
        <v>44</v>
      </c>
      <c r="C48" s="23" t="s">
        <v>94</v>
      </c>
      <c r="D48" s="18" t="s">
        <v>52</v>
      </c>
      <c r="E48" s="24" t="s">
        <v>95</v>
      </c>
      <c r="F48" s="25" t="s">
        <v>54</v>
      </c>
      <c r="G48" s="26">
        <v>1</v>
      </c>
      <c r="H48" s="27"/>
      <c r="I48" s="27">
        <f>ROUND(ROUND(H48,2)*ROUND(G48,3),2)</f>
        <v>0</v>
      </c>
      <c r="J48" s="25" t="s">
        <v>55</v>
      </c>
      <c r="O48">
        <f>(I48*21)/100</f>
        <v>0</v>
      </c>
      <c r="P48" t="s">
        <v>27</v>
      </c>
    </row>
    <row r="49" spans="1:16" ht="38.25" x14ac:dyDescent="0.2">
      <c r="A49" s="28" t="s">
        <v>56</v>
      </c>
      <c r="E49" s="29" t="s">
        <v>96</v>
      </c>
    </row>
    <row r="50" spans="1:16" x14ac:dyDescent="0.2">
      <c r="A50" s="30" t="s">
        <v>58</v>
      </c>
      <c r="E50" s="31" t="s">
        <v>52</v>
      </c>
    </row>
    <row r="51" spans="1:16" x14ac:dyDescent="0.2">
      <c r="A51" t="s">
        <v>59</v>
      </c>
      <c r="E51" s="29" t="s">
        <v>84</v>
      </c>
    </row>
    <row r="52" spans="1:16" x14ac:dyDescent="0.2">
      <c r="A52" s="18" t="s">
        <v>50</v>
      </c>
      <c r="B52" s="23" t="s">
        <v>46</v>
      </c>
      <c r="C52" s="23" t="s">
        <v>97</v>
      </c>
      <c r="D52" s="18" t="s">
        <v>52</v>
      </c>
      <c r="E52" s="24" t="s">
        <v>98</v>
      </c>
      <c r="F52" s="25" t="s">
        <v>54</v>
      </c>
      <c r="G52" s="26">
        <v>1</v>
      </c>
      <c r="H52" s="27"/>
      <c r="I52" s="27">
        <f>ROUND(ROUND(H52,2)*ROUND(G52,3),2)</f>
        <v>0</v>
      </c>
      <c r="J52" s="25" t="s">
        <v>55</v>
      </c>
      <c r="O52">
        <f>(I52*21)/100</f>
        <v>0</v>
      </c>
      <c r="P52" t="s">
        <v>27</v>
      </c>
    </row>
    <row r="53" spans="1:16" ht="38.25" x14ac:dyDescent="0.2">
      <c r="A53" s="28" t="s">
        <v>56</v>
      </c>
      <c r="E53" s="29" t="s">
        <v>99</v>
      </c>
    </row>
    <row r="54" spans="1:16" x14ac:dyDescent="0.2">
      <c r="A54" s="30" t="s">
        <v>58</v>
      </c>
      <c r="E54" s="31" t="s">
        <v>52</v>
      </c>
    </row>
    <row r="55" spans="1:16" x14ac:dyDescent="0.2">
      <c r="A55" t="s">
        <v>59</v>
      </c>
      <c r="E55" s="29" t="s">
        <v>84</v>
      </c>
    </row>
    <row r="56" spans="1:16" x14ac:dyDescent="0.2">
      <c r="A56" s="18" t="s">
        <v>50</v>
      </c>
      <c r="B56" s="23" t="s">
        <v>100</v>
      </c>
      <c r="C56" s="23" t="s">
        <v>101</v>
      </c>
      <c r="D56" s="18" t="s">
        <v>52</v>
      </c>
      <c r="E56" s="24" t="s">
        <v>102</v>
      </c>
      <c r="F56" s="25" t="s">
        <v>54</v>
      </c>
      <c r="G56" s="26">
        <v>1</v>
      </c>
      <c r="H56" s="27"/>
      <c r="I56" s="27">
        <f>ROUND(ROUND(H56,2)*ROUND(G56,3),2)</f>
        <v>0</v>
      </c>
      <c r="J56" s="25" t="s">
        <v>55</v>
      </c>
      <c r="O56">
        <f>(I56*21)/100</f>
        <v>0</v>
      </c>
      <c r="P56" t="s">
        <v>27</v>
      </c>
    </row>
    <row r="57" spans="1:16" ht="25.5" x14ac:dyDescent="0.2">
      <c r="A57" s="28" t="s">
        <v>56</v>
      </c>
      <c r="E57" s="29" t="s">
        <v>103</v>
      </c>
    </row>
    <row r="58" spans="1:16" x14ac:dyDescent="0.2">
      <c r="A58" s="30" t="s">
        <v>58</v>
      </c>
      <c r="E58" s="31" t="s">
        <v>52</v>
      </c>
    </row>
    <row r="59" spans="1:16" ht="76.5" x14ac:dyDescent="0.2">
      <c r="A59" t="s">
        <v>59</v>
      </c>
      <c r="E59" s="29" t="s">
        <v>104</v>
      </c>
    </row>
    <row r="60" spans="1:16" x14ac:dyDescent="0.2">
      <c r="A60" s="18" t="s">
        <v>50</v>
      </c>
      <c r="B60" s="23" t="s">
        <v>105</v>
      </c>
      <c r="C60" s="23" t="s">
        <v>106</v>
      </c>
      <c r="D60" s="18" t="s">
        <v>52</v>
      </c>
      <c r="E60" s="24" t="s">
        <v>107</v>
      </c>
      <c r="F60" s="25" t="s">
        <v>54</v>
      </c>
      <c r="G60" s="26">
        <v>1</v>
      </c>
      <c r="H60" s="27"/>
      <c r="I60" s="27">
        <f>ROUND(ROUND(H60,2)*ROUND(G60,3),2)</f>
        <v>0</v>
      </c>
      <c r="J60" s="25" t="s">
        <v>55</v>
      </c>
      <c r="O60">
        <f>(I60*21)/100</f>
        <v>0</v>
      </c>
      <c r="P60" t="s">
        <v>27</v>
      </c>
    </row>
    <row r="61" spans="1:16" x14ac:dyDescent="0.2">
      <c r="A61" s="28" t="s">
        <v>56</v>
      </c>
      <c r="E61" s="29" t="s">
        <v>108</v>
      </c>
    </row>
    <row r="62" spans="1:16" x14ac:dyDescent="0.2">
      <c r="A62" s="30" t="s">
        <v>58</v>
      </c>
      <c r="E62" s="31" t="s">
        <v>52</v>
      </c>
    </row>
    <row r="63" spans="1:16" x14ac:dyDescent="0.2">
      <c r="A63" t="s">
        <v>59</v>
      </c>
      <c r="E63" s="29" t="s">
        <v>84</v>
      </c>
    </row>
    <row r="64" spans="1:16" x14ac:dyDescent="0.2">
      <c r="A64" s="18" t="s">
        <v>50</v>
      </c>
      <c r="B64" s="23" t="s">
        <v>109</v>
      </c>
      <c r="C64" s="23" t="s">
        <v>110</v>
      </c>
      <c r="D64" s="18" t="s">
        <v>52</v>
      </c>
      <c r="E64" s="24" t="s">
        <v>111</v>
      </c>
      <c r="F64" s="25" t="s">
        <v>65</v>
      </c>
      <c r="G64" s="26">
        <v>1</v>
      </c>
      <c r="H64" s="27"/>
      <c r="I64" s="27">
        <f>ROUND(ROUND(H64,2)*ROUND(G64,3),2)</f>
        <v>0</v>
      </c>
      <c r="J64" s="25" t="s">
        <v>55</v>
      </c>
      <c r="O64">
        <f>(I64*21)/100</f>
        <v>0</v>
      </c>
      <c r="P64" t="s">
        <v>27</v>
      </c>
    </row>
    <row r="65" spans="1:16" x14ac:dyDescent="0.2">
      <c r="A65" s="28" t="s">
        <v>56</v>
      </c>
      <c r="E65" s="29" t="s">
        <v>112</v>
      </c>
    </row>
    <row r="66" spans="1:16" x14ac:dyDescent="0.2">
      <c r="A66" s="30" t="s">
        <v>58</v>
      </c>
      <c r="E66" s="31" t="s">
        <v>52</v>
      </c>
    </row>
    <row r="67" spans="1:16" ht="51" x14ac:dyDescent="0.2">
      <c r="A67" t="s">
        <v>59</v>
      </c>
      <c r="E67" s="29" t="s">
        <v>113</v>
      </c>
    </row>
    <row r="68" spans="1:16" x14ac:dyDescent="0.2">
      <c r="A68" s="18" t="s">
        <v>50</v>
      </c>
      <c r="B68" s="23" t="s">
        <v>114</v>
      </c>
      <c r="C68" s="23" t="s">
        <v>115</v>
      </c>
      <c r="D68" s="18" t="s">
        <v>52</v>
      </c>
      <c r="E68" s="24" t="s">
        <v>116</v>
      </c>
      <c r="F68" s="25" t="s">
        <v>54</v>
      </c>
      <c r="G68" s="26">
        <v>1</v>
      </c>
      <c r="H68" s="27"/>
      <c r="I68" s="27">
        <f>ROUND(ROUND(H68,2)*ROUND(G68,3),2)</f>
        <v>0</v>
      </c>
      <c r="J68" s="25" t="s">
        <v>55</v>
      </c>
      <c r="O68">
        <f>(I68*21)/100</f>
        <v>0</v>
      </c>
      <c r="P68" t="s">
        <v>27</v>
      </c>
    </row>
    <row r="69" spans="1:16" x14ac:dyDescent="0.2">
      <c r="A69" s="28" t="s">
        <v>56</v>
      </c>
      <c r="E69" s="29" t="s">
        <v>117</v>
      </c>
    </row>
    <row r="70" spans="1:16" x14ac:dyDescent="0.2">
      <c r="A70" s="30" t="s">
        <v>58</v>
      </c>
      <c r="E70" s="31" t="s">
        <v>52</v>
      </c>
    </row>
    <row r="71" spans="1:16" x14ac:dyDescent="0.2">
      <c r="A71" t="s">
        <v>59</v>
      </c>
      <c r="E71" s="29" t="s">
        <v>118</v>
      </c>
    </row>
    <row r="72" spans="1:16" x14ac:dyDescent="0.2">
      <c r="A72" s="18" t="s">
        <v>50</v>
      </c>
      <c r="B72" s="23" t="s">
        <v>119</v>
      </c>
      <c r="C72" s="23" t="s">
        <v>120</v>
      </c>
      <c r="D72" s="18" t="s">
        <v>52</v>
      </c>
      <c r="E72" s="24" t="s">
        <v>121</v>
      </c>
      <c r="F72" s="25" t="s">
        <v>54</v>
      </c>
      <c r="G72" s="26">
        <v>1</v>
      </c>
      <c r="H72" s="27"/>
      <c r="I72" s="27">
        <f>ROUND(ROUND(H72,2)*ROUND(G72,3),2)</f>
        <v>0</v>
      </c>
      <c r="J72" s="25" t="s">
        <v>55</v>
      </c>
      <c r="O72">
        <f>(I72*21)/100</f>
        <v>0</v>
      </c>
      <c r="P72" t="s">
        <v>27</v>
      </c>
    </row>
    <row r="73" spans="1:16" ht="76.5" x14ac:dyDescent="0.2">
      <c r="A73" s="28" t="s">
        <v>56</v>
      </c>
      <c r="E73" s="29" t="s">
        <v>122</v>
      </c>
    </row>
    <row r="74" spans="1:16" x14ac:dyDescent="0.2">
      <c r="A74" s="30" t="s">
        <v>58</v>
      </c>
      <c r="E74" s="31" t="s">
        <v>52</v>
      </c>
    </row>
    <row r="75" spans="1:16" x14ac:dyDescent="0.2">
      <c r="A75" t="s">
        <v>59</v>
      </c>
      <c r="E75" s="29" t="s">
        <v>123</v>
      </c>
    </row>
    <row r="76" spans="1:16" ht="25.5" x14ac:dyDescent="0.2">
      <c r="A76" s="18" t="s">
        <v>50</v>
      </c>
      <c r="B76" s="23" t="s">
        <v>124</v>
      </c>
      <c r="C76" s="23" t="s">
        <v>125</v>
      </c>
      <c r="D76" s="18" t="s">
        <v>52</v>
      </c>
      <c r="E76" s="24" t="s">
        <v>126</v>
      </c>
      <c r="F76" s="25" t="s">
        <v>127</v>
      </c>
      <c r="G76" s="26">
        <v>60</v>
      </c>
      <c r="H76" s="27"/>
      <c r="I76" s="27">
        <f>ROUND(ROUND(H76,2)*ROUND(G76,3),2)</f>
        <v>0</v>
      </c>
      <c r="J76" s="25" t="s">
        <v>55</v>
      </c>
      <c r="O76">
        <f>(I76*21)/100</f>
        <v>0</v>
      </c>
      <c r="P76" t="s">
        <v>27</v>
      </c>
    </row>
    <row r="77" spans="1:16" ht="25.5" x14ac:dyDescent="0.2">
      <c r="A77" s="28" t="s">
        <v>56</v>
      </c>
      <c r="E77" s="29" t="s">
        <v>128</v>
      </c>
    </row>
    <row r="78" spans="1:16" x14ac:dyDescent="0.2">
      <c r="A78" s="30" t="s">
        <v>58</v>
      </c>
      <c r="E78" s="31" t="s">
        <v>52</v>
      </c>
    </row>
    <row r="79" spans="1:16" ht="76.5" x14ac:dyDescent="0.2">
      <c r="A79" t="s">
        <v>59</v>
      </c>
      <c r="E79" s="29" t="s">
        <v>129</v>
      </c>
    </row>
    <row r="80" spans="1:16" ht="25.5" x14ac:dyDescent="0.2">
      <c r="A80" s="18" t="s">
        <v>50</v>
      </c>
      <c r="B80" s="23" t="s">
        <v>130</v>
      </c>
      <c r="C80" s="23" t="s">
        <v>131</v>
      </c>
      <c r="D80" s="18" t="s">
        <v>52</v>
      </c>
      <c r="E80" s="24" t="s">
        <v>132</v>
      </c>
      <c r="F80" s="25" t="s">
        <v>127</v>
      </c>
      <c r="G80" s="26">
        <v>60</v>
      </c>
      <c r="H80" s="27"/>
      <c r="I80" s="27">
        <f>ROUND(ROUND(H80,2)*ROUND(G80,3),2)</f>
        <v>0</v>
      </c>
      <c r="J80" s="25" t="s">
        <v>55</v>
      </c>
      <c r="O80">
        <f>(I80*21)/100</f>
        <v>0</v>
      </c>
      <c r="P80" t="s">
        <v>27</v>
      </c>
    </row>
    <row r="81" spans="1:16" ht="25.5" x14ac:dyDescent="0.2">
      <c r="A81" s="28" t="s">
        <v>56</v>
      </c>
      <c r="E81" s="29" t="s">
        <v>133</v>
      </c>
    </row>
    <row r="82" spans="1:16" x14ac:dyDescent="0.2">
      <c r="A82" s="30" t="s">
        <v>58</v>
      </c>
      <c r="E82" s="31" t="s">
        <v>52</v>
      </c>
    </row>
    <row r="83" spans="1:16" ht="38.25" x14ac:dyDescent="0.2">
      <c r="A83" t="s">
        <v>59</v>
      </c>
      <c r="E83" s="29" t="s">
        <v>134</v>
      </c>
    </row>
    <row r="84" spans="1:16" x14ac:dyDescent="0.2">
      <c r="A84" s="18" t="s">
        <v>50</v>
      </c>
      <c r="B84" s="23" t="s">
        <v>135</v>
      </c>
      <c r="C84" s="23" t="s">
        <v>136</v>
      </c>
      <c r="D84" s="18" t="s">
        <v>52</v>
      </c>
      <c r="E84" s="24" t="s">
        <v>137</v>
      </c>
      <c r="F84" s="25" t="s">
        <v>138</v>
      </c>
      <c r="G84" s="26">
        <v>2100</v>
      </c>
      <c r="H84" s="27"/>
      <c r="I84" s="27">
        <f>ROUND(ROUND(H84,2)*ROUND(G84,3),2)</f>
        <v>0</v>
      </c>
      <c r="J84" s="25" t="s">
        <v>55</v>
      </c>
      <c r="O84">
        <f>(I84*21)/100</f>
        <v>0</v>
      </c>
      <c r="P84" t="s">
        <v>27</v>
      </c>
    </row>
    <row r="85" spans="1:16" ht="25.5" x14ac:dyDescent="0.2">
      <c r="A85" s="28" t="s">
        <v>56</v>
      </c>
      <c r="E85" s="29" t="s">
        <v>139</v>
      </c>
    </row>
    <row r="86" spans="1:16" x14ac:dyDescent="0.2">
      <c r="A86" s="30" t="s">
        <v>58</v>
      </c>
      <c r="E86" s="31" t="s">
        <v>140</v>
      </c>
    </row>
    <row r="87" spans="1:16" ht="25.5" x14ac:dyDescent="0.2">
      <c r="A87" t="s">
        <v>59</v>
      </c>
      <c r="E87" s="29" t="s">
        <v>141</v>
      </c>
    </row>
    <row r="88" spans="1:16" ht="25.5" x14ac:dyDescent="0.2">
      <c r="A88" s="18" t="s">
        <v>50</v>
      </c>
      <c r="B88" s="23" t="s">
        <v>142</v>
      </c>
      <c r="C88" s="23" t="s">
        <v>143</v>
      </c>
      <c r="D88" s="18" t="s">
        <v>71</v>
      </c>
      <c r="E88" s="24" t="s">
        <v>144</v>
      </c>
      <c r="F88" s="25" t="s">
        <v>65</v>
      </c>
      <c r="G88" s="26">
        <v>72</v>
      </c>
      <c r="H88" s="27"/>
      <c r="I88" s="27">
        <f>ROUND(ROUND(H88,2)*ROUND(G88,3),2)</f>
        <v>0</v>
      </c>
      <c r="J88" s="25" t="s">
        <v>55</v>
      </c>
      <c r="O88">
        <f>(I88*21)/100</f>
        <v>0</v>
      </c>
      <c r="P88" t="s">
        <v>27</v>
      </c>
    </row>
    <row r="89" spans="1:16" ht="191.25" x14ac:dyDescent="0.2">
      <c r="A89" s="28" t="s">
        <v>56</v>
      </c>
      <c r="E89" s="29" t="s">
        <v>145</v>
      </c>
    </row>
    <row r="90" spans="1:16" x14ac:dyDescent="0.2">
      <c r="A90" s="30" t="s">
        <v>58</v>
      </c>
      <c r="E90" s="31" t="s">
        <v>52</v>
      </c>
    </row>
    <row r="91" spans="1:16" ht="63.75" x14ac:dyDescent="0.2">
      <c r="A91" t="s">
        <v>59</v>
      </c>
      <c r="E91" s="29" t="s">
        <v>146</v>
      </c>
    </row>
    <row r="92" spans="1:16" ht="25.5" x14ac:dyDescent="0.2">
      <c r="A92" s="18" t="s">
        <v>50</v>
      </c>
      <c r="B92" s="23" t="s">
        <v>147</v>
      </c>
      <c r="C92" s="23" t="s">
        <v>143</v>
      </c>
      <c r="D92" s="18" t="s">
        <v>75</v>
      </c>
      <c r="E92" s="24" t="s">
        <v>144</v>
      </c>
      <c r="F92" s="25" t="s">
        <v>65</v>
      </c>
      <c r="G92" s="26">
        <v>21</v>
      </c>
      <c r="H92" s="27"/>
      <c r="I92" s="27">
        <f>ROUND(ROUND(H92,2)*ROUND(G92,3),2)</f>
        <v>0</v>
      </c>
      <c r="J92" s="25" t="s">
        <v>55</v>
      </c>
      <c r="O92">
        <f>(I92*21)/100</f>
        <v>0</v>
      </c>
      <c r="P92" t="s">
        <v>27</v>
      </c>
    </row>
    <row r="93" spans="1:16" ht="102" x14ac:dyDescent="0.2">
      <c r="A93" s="28" t="s">
        <v>56</v>
      </c>
      <c r="E93" s="29" t="s">
        <v>148</v>
      </c>
    </row>
    <row r="94" spans="1:16" x14ac:dyDescent="0.2">
      <c r="A94" s="30" t="s">
        <v>58</v>
      </c>
      <c r="E94" s="31" t="s">
        <v>52</v>
      </c>
    </row>
    <row r="95" spans="1:16" ht="63.75" x14ac:dyDescent="0.2">
      <c r="A95" t="s">
        <v>59</v>
      </c>
      <c r="E95" s="29" t="s">
        <v>149</v>
      </c>
    </row>
    <row r="96" spans="1:16" ht="25.5" x14ac:dyDescent="0.2">
      <c r="A96" s="18" t="s">
        <v>50</v>
      </c>
      <c r="B96" s="23" t="s">
        <v>150</v>
      </c>
      <c r="C96" s="23" t="s">
        <v>151</v>
      </c>
      <c r="D96" s="18" t="s">
        <v>71</v>
      </c>
      <c r="E96" s="24" t="s">
        <v>152</v>
      </c>
      <c r="F96" s="25" t="s">
        <v>65</v>
      </c>
      <c r="G96" s="26">
        <v>72</v>
      </c>
      <c r="H96" s="27"/>
      <c r="I96" s="27">
        <f>ROUND(ROUND(H96,2)*ROUND(G96,3),2)</f>
        <v>0</v>
      </c>
      <c r="J96" s="25" t="s">
        <v>55</v>
      </c>
      <c r="O96">
        <f>(I96*21)/100</f>
        <v>0</v>
      </c>
      <c r="P96" t="s">
        <v>27</v>
      </c>
    </row>
    <row r="97" spans="1:16" x14ac:dyDescent="0.2">
      <c r="A97" s="28" t="s">
        <v>56</v>
      </c>
      <c r="E97" s="29" t="s">
        <v>153</v>
      </c>
    </row>
    <row r="98" spans="1:16" x14ac:dyDescent="0.2">
      <c r="A98" s="30" t="s">
        <v>58</v>
      </c>
      <c r="E98" s="31" t="s">
        <v>52</v>
      </c>
    </row>
    <row r="99" spans="1:16" ht="25.5" x14ac:dyDescent="0.2">
      <c r="A99" t="s">
        <v>59</v>
      </c>
      <c r="E99" s="29" t="s">
        <v>154</v>
      </c>
    </row>
    <row r="100" spans="1:16" ht="25.5" x14ac:dyDescent="0.2">
      <c r="A100" s="18" t="s">
        <v>50</v>
      </c>
      <c r="B100" s="23" t="s">
        <v>155</v>
      </c>
      <c r="C100" s="23" t="s">
        <v>151</v>
      </c>
      <c r="D100" s="18" t="s">
        <v>75</v>
      </c>
      <c r="E100" s="24" t="s">
        <v>152</v>
      </c>
      <c r="F100" s="25" t="s">
        <v>65</v>
      </c>
      <c r="G100" s="26">
        <v>21</v>
      </c>
      <c r="H100" s="27"/>
      <c r="I100" s="27">
        <f>ROUND(ROUND(H100,2)*ROUND(G100,3),2)</f>
        <v>0</v>
      </c>
      <c r="J100" s="25" t="s">
        <v>55</v>
      </c>
      <c r="O100">
        <f>(I100*21)/100</f>
        <v>0</v>
      </c>
      <c r="P100" t="s">
        <v>27</v>
      </c>
    </row>
    <row r="101" spans="1:16" x14ac:dyDescent="0.2">
      <c r="A101" s="28" t="s">
        <v>56</v>
      </c>
      <c r="E101" s="29" t="s">
        <v>156</v>
      </c>
    </row>
    <row r="102" spans="1:16" x14ac:dyDescent="0.2">
      <c r="A102" s="30" t="s">
        <v>58</v>
      </c>
      <c r="E102" s="31" t="s">
        <v>52</v>
      </c>
    </row>
    <row r="103" spans="1:16" ht="25.5" x14ac:dyDescent="0.2">
      <c r="A103" t="s">
        <v>59</v>
      </c>
      <c r="E103" s="29" t="s">
        <v>154</v>
      </c>
    </row>
    <row r="104" spans="1:16" x14ac:dyDescent="0.2">
      <c r="A104" s="18" t="s">
        <v>50</v>
      </c>
      <c r="B104" s="23" t="s">
        <v>157</v>
      </c>
      <c r="C104" s="23" t="s">
        <v>158</v>
      </c>
      <c r="D104" s="18" t="s">
        <v>71</v>
      </c>
      <c r="E104" s="24" t="s">
        <v>159</v>
      </c>
      <c r="F104" s="25" t="s">
        <v>160</v>
      </c>
      <c r="G104" s="26">
        <v>3528</v>
      </c>
      <c r="H104" s="27"/>
      <c r="I104" s="27">
        <f>ROUND(ROUND(H104,2)*ROUND(G104,3),2)</f>
        <v>0</v>
      </c>
      <c r="J104" s="25" t="s">
        <v>55</v>
      </c>
      <c r="O104">
        <f>(I104*21)/100</f>
        <v>0</v>
      </c>
      <c r="P104" t="s">
        <v>27</v>
      </c>
    </row>
    <row r="105" spans="1:16" x14ac:dyDescent="0.2">
      <c r="A105" s="28" t="s">
        <v>56</v>
      </c>
      <c r="E105" s="29" t="s">
        <v>161</v>
      </c>
    </row>
    <row r="106" spans="1:16" x14ac:dyDescent="0.2">
      <c r="A106" s="30" t="s">
        <v>58</v>
      </c>
      <c r="E106" s="31" t="s">
        <v>162</v>
      </c>
    </row>
    <row r="107" spans="1:16" ht="25.5" x14ac:dyDescent="0.2">
      <c r="A107" t="s">
        <v>59</v>
      </c>
      <c r="E107" s="29" t="s">
        <v>163</v>
      </c>
    </row>
    <row r="108" spans="1:16" x14ac:dyDescent="0.2">
      <c r="A108" s="18" t="s">
        <v>50</v>
      </c>
      <c r="B108" s="23" t="s">
        <v>164</v>
      </c>
      <c r="C108" s="23" t="s">
        <v>158</v>
      </c>
      <c r="D108" s="18" t="s">
        <v>75</v>
      </c>
      <c r="E108" s="24" t="s">
        <v>159</v>
      </c>
      <c r="F108" s="25" t="s">
        <v>160</v>
      </c>
      <c r="G108" s="26">
        <v>735</v>
      </c>
      <c r="H108" s="27"/>
      <c r="I108" s="27">
        <f>ROUND(ROUND(H108,2)*ROUND(G108,3),2)</f>
        <v>0</v>
      </c>
      <c r="J108" s="25" t="s">
        <v>55</v>
      </c>
      <c r="O108">
        <f>(I108*21)/100</f>
        <v>0</v>
      </c>
      <c r="P108" t="s">
        <v>27</v>
      </c>
    </row>
    <row r="109" spans="1:16" x14ac:dyDescent="0.2">
      <c r="A109" s="28" t="s">
        <v>56</v>
      </c>
      <c r="E109" s="29" t="s">
        <v>165</v>
      </c>
    </row>
    <row r="110" spans="1:16" x14ac:dyDescent="0.2">
      <c r="A110" s="30" t="s">
        <v>58</v>
      </c>
      <c r="E110" s="31" t="s">
        <v>166</v>
      </c>
    </row>
    <row r="111" spans="1:16" ht="25.5" x14ac:dyDescent="0.2">
      <c r="A111" t="s">
        <v>59</v>
      </c>
      <c r="E111" s="29" t="s">
        <v>163</v>
      </c>
    </row>
    <row r="112" spans="1:16" ht="25.5" x14ac:dyDescent="0.2">
      <c r="A112" s="18" t="s">
        <v>50</v>
      </c>
      <c r="B112" s="23" t="s">
        <v>167</v>
      </c>
      <c r="C112" s="23" t="s">
        <v>168</v>
      </c>
      <c r="D112" s="18" t="s">
        <v>52</v>
      </c>
      <c r="E112" s="24" t="s">
        <v>169</v>
      </c>
      <c r="F112" s="25" t="s">
        <v>65</v>
      </c>
      <c r="G112" s="26">
        <v>12</v>
      </c>
      <c r="H112" s="27"/>
      <c r="I112" s="27">
        <f>ROUND(ROUND(H112,2)*ROUND(G112,3),2)</f>
        <v>0</v>
      </c>
      <c r="J112" s="25" t="s">
        <v>55</v>
      </c>
      <c r="O112">
        <f>(I112*21)/100</f>
        <v>0</v>
      </c>
      <c r="P112" t="s">
        <v>27</v>
      </c>
    </row>
    <row r="113" spans="1:16" ht="38.25" x14ac:dyDescent="0.2">
      <c r="A113" s="28" t="s">
        <v>56</v>
      </c>
      <c r="E113" s="29" t="s">
        <v>170</v>
      </c>
    </row>
    <row r="114" spans="1:16" x14ac:dyDescent="0.2">
      <c r="A114" s="30" t="s">
        <v>58</v>
      </c>
      <c r="E114" s="31" t="s">
        <v>52</v>
      </c>
    </row>
    <row r="115" spans="1:16" ht="63.75" x14ac:dyDescent="0.2">
      <c r="A115" t="s">
        <v>59</v>
      </c>
      <c r="E115" s="29" t="s">
        <v>149</v>
      </c>
    </row>
    <row r="116" spans="1:16" x14ac:dyDescent="0.2">
      <c r="A116" s="18" t="s">
        <v>50</v>
      </c>
      <c r="B116" s="23" t="s">
        <v>171</v>
      </c>
      <c r="C116" s="23" t="s">
        <v>172</v>
      </c>
      <c r="D116" s="18" t="s">
        <v>52</v>
      </c>
      <c r="E116" s="24" t="s">
        <v>173</v>
      </c>
      <c r="F116" s="25" t="s">
        <v>65</v>
      </c>
      <c r="G116" s="26">
        <v>12</v>
      </c>
      <c r="H116" s="27"/>
      <c r="I116" s="27">
        <f>ROUND(ROUND(H116,2)*ROUND(G116,3),2)</f>
        <v>0</v>
      </c>
      <c r="J116" s="25" t="s">
        <v>55</v>
      </c>
      <c r="O116">
        <f>(I116*21)/100</f>
        <v>0</v>
      </c>
      <c r="P116" t="s">
        <v>27</v>
      </c>
    </row>
    <row r="117" spans="1:16" ht="38.25" x14ac:dyDescent="0.2">
      <c r="A117" s="28" t="s">
        <v>56</v>
      </c>
      <c r="E117" s="29" t="s">
        <v>174</v>
      </c>
    </row>
    <row r="118" spans="1:16" x14ac:dyDescent="0.2">
      <c r="A118" s="30" t="s">
        <v>58</v>
      </c>
      <c r="E118" s="31" t="s">
        <v>52</v>
      </c>
    </row>
    <row r="119" spans="1:16" ht="25.5" x14ac:dyDescent="0.2">
      <c r="A119" t="s">
        <v>59</v>
      </c>
      <c r="E119" s="29" t="s">
        <v>154</v>
      </c>
    </row>
    <row r="120" spans="1:16" x14ac:dyDescent="0.2">
      <c r="A120" s="18" t="s">
        <v>50</v>
      </c>
      <c r="B120" s="23" t="s">
        <v>175</v>
      </c>
      <c r="C120" s="23" t="s">
        <v>176</v>
      </c>
      <c r="D120" s="18" t="s">
        <v>52</v>
      </c>
      <c r="E120" s="24" t="s">
        <v>177</v>
      </c>
      <c r="F120" s="25" t="s">
        <v>160</v>
      </c>
      <c r="G120" s="26">
        <v>588</v>
      </c>
      <c r="H120" s="27"/>
      <c r="I120" s="27">
        <f>ROUND(ROUND(H120,2)*ROUND(G120,3),2)</f>
        <v>0</v>
      </c>
      <c r="J120" s="25" t="s">
        <v>55</v>
      </c>
      <c r="O120">
        <f>(I120*21)/100</f>
        <v>0</v>
      </c>
      <c r="P120" t="s">
        <v>27</v>
      </c>
    </row>
    <row r="121" spans="1:16" ht="38.25" x14ac:dyDescent="0.2">
      <c r="A121" s="28" t="s">
        <v>56</v>
      </c>
      <c r="E121" s="29" t="s">
        <v>178</v>
      </c>
    </row>
    <row r="122" spans="1:16" x14ac:dyDescent="0.2">
      <c r="A122" s="30" t="s">
        <v>58</v>
      </c>
      <c r="E122" s="31" t="s">
        <v>179</v>
      </c>
    </row>
    <row r="123" spans="1:16" ht="25.5" x14ac:dyDescent="0.2">
      <c r="A123" t="s">
        <v>59</v>
      </c>
      <c r="E123" s="29" t="s">
        <v>163</v>
      </c>
    </row>
    <row r="124" spans="1:16" x14ac:dyDescent="0.2">
      <c r="A124" s="18" t="s">
        <v>50</v>
      </c>
      <c r="B124" s="23" t="s">
        <v>180</v>
      </c>
      <c r="C124" s="23" t="s">
        <v>181</v>
      </c>
      <c r="D124" s="18" t="s">
        <v>71</v>
      </c>
      <c r="E124" s="24" t="s">
        <v>182</v>
      </c>
      <c r="F124" s="25" t="s">
        <v>65</v>
      </c>
      <c r="G124" s="26">
        <v>73</v>
      </c>
      <c r="H124" s="27"/>
      <c r="I124" s="27">
        <f>ROUND(ROUND(H124,2)*ROUND(G124,3),2)</f>
        <v>0</v>
      </c>
      <c r="J124" s="25" t="s">
        <v>55</v>
      </c>
      <c r="O124">
        <f>(I124*21)/100</f>
        <v>0</v>
      </c>
      <c r="P124" t="s">
        <v>27</v>
      </c>
    </row>
    <row r="125" spans="1:16" x14ac:dyDescent="0.2">
      <c r="A125" s="28" t="s">
        <v>56</v>
      </c>
      <c r="E125" s="29" t="s">
        <v>183</v>
      </c>
    </row>
    <row r="126" spans="1:16" x14ac:dyDescent="0.2">
      <c r="A126" s="30" t="s">
        <v>58</v>
      </c>
      <c r="E126" s="31" t="s">
        <v>52</v>
      </c>
    </row>
    <row r="127" spans="1:16" ht="63.75" x14ac:dyDescent="0.2">
      <c r="A127" t="s">
        <v>59</v>
      </c>
      <c r="E127" s="29" t="s">
        <v>184</v>
      </c>
    </row>
    <row r="128" spans="1:16" x14ac:dyDescent="0.2">
      <c r="A128" s="18" t="s">
        <v>50</v>
      </c>
      <c r="B128" s="23" t="s">
        <v>185</v>
      </c>
      <c r="C128" s="23" t="s">
        <v>181</v>
      </c>
      <c r="D128" s="18" t="s">
        <v>75</v>
      </c>
      <c r="E128" s="24" t="s">
        <v>182</v>
      </c>
      <c r="F128" s="25" t="s">
        <v>65</v>
      </c>
      <c r="G128" s="26">
        <v>16</v>
      </c>
      <c r="H128" s="27"/>
      <c r="I128" s="27">
        <f>ROUND(ROUND(H128,2)*ROUND(G128,3),2)</f>
        <v>0</v>
      </c>
      <c r="J128" s="25" t="s">
        <v>55</v>
      </c>
      <c r="O128">
        <f>(I128*21)/100</f>
        <v>0</v>
      </c>
      <c r="P128" t="s">
        <v>27</v>
      </c>
    </row>
    <row r="129" spans="1:16" x14ac:dyDescent="0.2">
      <c r="A129" s="28" t="s">
        <v>56</v>
      </c>
      <c r="E129" s="29" t="s">
        <v>186</v>
      </c>
    </row>
    <row r="130" spans="1:16" x14ac:dyDescent="0.2">
      <c r="A130" s="30" t="s">
        <v>58</v>
      </c>
      <c r="E130" s="31" t="s">
        <v>52</v>
      </c>
    </row>
    <row r="131" spans="1:16" ht="63.75" x14ac:dyDescent="0.2">
      <c r="A131" t="s">
        <v>59</v>
      </c>
      <c r="E131" s="29" t="s">
        <v>184</v>
      </c>
    </row>
    <row r="132" spans="1:16" x14ac:dyDescent="0.2">
      <c r="A132" s="18" t="s">
        <v>50</v>
      </c>
      <c r="B132" s="23" t="s">
        <v>187</v>
      </c>
      <c r="C132" s="23" t="s">
        <v>188</v>
      </c>
      <c r="D132" s="18" t="s">
        <v>71</v>
      </c>
      <c r="E132" s="24" t="s">
        <v>189</v>
      </c>
      <c r="F132" s="25" t="s">
        <v>65</v>
      </c>
      <c r="G132" s="26">
        <v>73</v>
      </c>
      <c r="H132" s="27"/>
      <c r="I132" s="27">
        <f>ROUND(ROUND(H132,2)*ROUND(G132,3),2)</f>
        <v>0</v>
      </c>
      <c r="J132" s="25" t="s">
        <v>55</v>
      </c>
      <c r="O132">
        <f>(I132*21)/100</f>
        <v>0</v>
      </c>
      <c r="P132" t="s">
        <v>27</v>
      </c>
    </row>
    <row r="133" spans="1:16" x14ac:dyDescent="0.2">
      <c r="A133" s="28" t="s">
        <v>56</v>
      </c>
      <c r="E133" s="29" t="s">
        <v>190</v>
      </c>
    </row>
    <row r="134" spans="1:16" x14ac:dyDescent="0.2">
      <c r="A134" s="30" t="s">
        <v>58</v>
      </c>
      <c r="E134" s="31" t="s">
        <v>52</v>
      </c>
    </row>
    <row r="135" spans="1:16" ht="25.5" x14ac:dyDescent="0.2">
      <c r="A135" t="s">
        <v>59</v>
      </c>
      <c r="E135" s="29" t="s">
        <v>154</v>
      </c>
    </row>
    <row r="136" spans="1:16" x14ac:dyDescent="0.2">
      <c r="A136" s="18" t="s">
        <v>50</v>
      </c>
      <c r="B136" s="23" t="s">
        <v>191</v>
      </c>
      <c r="C136" s="23" t="s">
        <v>188</v>
      </c>
      <c r="D136" s="18" t="s">
        <v>75</v>
      </c>
      <c r="E136" s="24" t="s">
        <v>189</v>
      </c>
      <c r="F136" s="25" t="s">
        <v>65</v>
      </c>
      <c r="G136" s="26">
        <v>16</v>
      </c>
      <c r="H136" s="27"/>
      <c r="I136" s="27">
        <f>ROUND(ROUND(H136,2)*ROUND(G136,3),2)</f>
        <v>0</v>
      </c>
      <c r="J136" s="25" t="s">
        <v>55</v>
      </c>
      <c r="O136">
        <f>(I136*21)/100</f>
        <v>0</v>
      </c>
      <c r="P136" t="s">
        <v>27</v>
      </c>
    </row>
    <row r="137" spans="1:16" x14ac:dyDescent="0.2">
      <c r="A137" s="28" t="s">
        <v>56</v>
      </c>
      <c r="E137" s="29" t="s">
        <v>192</v>
      </c>
    </row>
    <row r="138" spans="1:16" x14ac:dyDescent="0.2">
      <c r="A138" s="30" t="s">
        <v>58</v>
      </c>
      <c r="E138" s="31" t="s">
        <v>52</v>
      </c>
    </row>
    <row r="139" spans="1:16" ht="25.5" x14ac:dyDescent="0.2">
      <c r="A139" t="s">
        <v>59</v>
      </c>
      <c r="E139" s="29" t="s">
        <v>154</v>
      </c>
    </row>
    <row r="140" spans="1:16" x14ac:dyDescent="0.2">
      <c r="A140" s="18" t="s">
        <v>50</v>
      </c>
      <c r="B140" s="23" t="s">
        <v>193</v>
      </c>
      <c r="C140" s="23" t="s">
        <v>194</v>
      </c>
      <c r="D140" s="18" t="s">
        <v>71</v>
      </c>
      <c r="E140" s="24" t="s">
        <v>195</v>
      </c>
      <c r="F140" s="25" t="s">
        <v>160</v>
      </c>
      <c r="G140" s="26">
        <v>3577</v>
      </c>
      <c r="H140" s="27"/>
      <c r="I140" s="27">
        <f>ROUND(ROUND(H140,2)*ROUND(G140,3),2)</f>
        <v>0</v>
      </c>
      <c r="J140" s="25" t="s">
        <v>55</v>
      </c>
      <c r="O140">
        <f>(I140*21)/100</f>
        <v>0</v>
      </c>
      <c r="P140" t="s">
        <v>27</v>
      </c>
    </row>
    <row r="141" spans="1:16" x14ac:dyDescent="0.2">
      <c r="A141" s="28" t="s">
        <v>56</v>
      </c>
      <c r="E141" s="29" t="s">
        <v>196</v>
      </c>
    </row>
    <row r="142" spans="1:16" x14ac:dyDescent="0.2">
      <c r="A142" s="30" t="s">
        <v>58</v>
      </c>
      <c r="E142" s="31" t="s">
        <v>197</v>
      </c>
    </row>
    <row r="143" spans="1:16" ht="25.5" x14ac:dyDescent="0.2">
      <c r="A143" t="s">
        <v>59</v>
      </c>
      <c r="E143" s="29" t="s">
        <v>198</v>
      </c>
    </row>
    <row r="144" spans="1:16" x14ac:dyDescent="0.2">
      <c r="A144" s="18" t="s">
        <v>50</v>
      </c>
      <c r="B144" s="23" t="s">
        <v>199</v>
      </c>
      <c r="C144" s="23" t="s">
        <v>194</v>
      </c>
      <c r="D144" s="18" t="s">
        <v>75</v>
      </c>
      <c r="E144" s="24" t="s">
        <v>195</v>
      </c>
      <c r="F144" s="25" t="s">
        <v>160</v>
      </c>
      <c r="G144" s="26">
        <v>560</v>
      </c>
      <c r="H144" s="27"/>
      <c r="I144" s="27">
        <f>ROUND(ROUND(H144,2)*ROUND(G144,3),2)</f>
        <v>0</v>
      </c>
      <c r="J144" s="25" t="s">
        <v>55</v>
      </c>
      <c r="O144">
        <f>(I144*21)/100</f>
        <v>0</v>
      </c>
      <c r="P144" t="s">
        <v>27</v>
      </c>
    </row>
    <row r="145" spans="1:16" x14ac:dyDescent="0.2">
      <c r="A145" s="28" t="s">
        <v>56</v>
      </c>
      <c r="E145" s="29" t="s">
        <v>200</v>
      </c>
    </row>
    <row r="146" spans="1:16" x14ac:dyDescent="0.2">
      <c r="A146" s="30" t="s">
        <v>58</v>
      </c>
      <c r="E146" s="31" t="s">
        <v>201</v>
      </c>
    </row>
    <row r="147" spans="1:16" ht="25.5" x14ac:dyDescent="0.2">
      <c r="A147" t="s">
        <v>59</v>
      </c>
      <c r="E147" s="29" t="s">
        <v>198</v>
      </c>
    </row>
    <row r="148" spans="1:16" x14ac:dyDescent="0.2">
      <c r="A148" s="18" t="s">
        <v>50</v>
      </c>
      <c r="B148" s="23" t="s">
        <v>202</v>
      </c>
      <c r="C148" s="23" t="s">
        <v>203</v>
      </c>
      <c r="D148" s="18" t="s">
        <v>52</v>
      </c>
      <c r="E148" s="24" t="s">
        <v>204</v>
      </c>
      <c r="F148" s="25" t="s">
        <v>205</v>
      </c>
      <c r="G148" s="26">
        <v>4.5</v>
      </c>
      <c r="H148" s="27"/>
      <c r="I148" s="27">
        <f>ROUND(ROUND(H148,2)*ROUND(G148,3),2)</f>
        <v>0</v>
      </c>
      <c r="J148" s="25" t="s">
        <v>55</v>
      </c>
      <c r="O148">
        <f>(I148*21)/100</f>
        <v>0</v>
      </c>
      <c r="P148" t="s">
        <v>27</v>
      </c>
    </row>
    <row r="149" spans="1:16" x14ac:dyDescent="0.2">
      <c r="A149" s="28" t="s">
        <v>56</v>
      </c>
      <c r="E149" s="29" t="s">
        <v>206</v>
      </c>
    </row>
    <row r="150" spans="1:16" x14ac:dyDescent="0.2">
      <c r="A150" s="30" t="s">
        <v>58</v>
      </c>
      <c r="E150" s="31" t="s">
        <v>207</v>
      </c>
    </row>
    <row r="151" spans="1:16" ht="38.25" x14ac:dyDescent="0.2">
      <c r="A151" t="s">
        <v>59</v>
      </c>
      <c r="E151" s="29" t="s">
        <v>208</v>
      </c>
    </row>
    <row r="152" spans="1:16" x14ac:dyDescent="0.2">
      <c r="A152" s="18" t="s">
        <v>50</v>
      </c>
      <c r="B152" s="23" t="s">
        <v>209</v>
      </c>
      <c r="C152" s="23" t="s">
        <v>210</v>
      </c>
      <c r="D152" s="18" t="s">
        <v>52</v>
      </c>
      <c r="E152" s="24" t="s">
        <v>211</v>
      </c>
      <c r="F152" s="25" t="s">
        <v>205</v>
      </c>
      <c r="G152" s="26">
        <v>4.5</v>
      </c>
      <c r="H152" s="27"/>
      <c r="I152" s="27">
        <f>ROUND(ROUND(H152,2)*ROUND(G152,3),2)</f>
        <v>0</v>
      </c>
      <c r="J152" s="25" t="s">
        <v>55</v>
      </c>
      <c r="O152">
        <f>(I152*21)/100</f>
        <v>0</v>
      </c>
      <c r="P152" t="s">
        <v>27</v>
      </c>
    </row>
    <row r="153" spans="1:16" x14ac:dyDescent="0.2">
      <c r="A153" s="28" t="s">
        <v>56</v>
      </c>
      <c r="E153" s="29" t="s">
        <v>206</v>
      </c>
    </row>
    <row r="154" spans="1:16" x14ac:dyDescent="0.2">
      <c r="A154" s="30" t="s">
        <v>58</v>
      </c>
      <c r="E154" s="31" t="s">
        <v>52</v>
      </c>
    </row>
    <row r="155" spans="1:16" ht="25.5" x14ac:dyDescent="0.2">
      <c r="A155" t="s">
        <v>59</v>
      </c>
      <c r="E155" s="29" t="s">
        <v>212</v>
      </c>
    </row>
    <row r="156" spans="1:16" x14ac:dyDescent="0.2">
      <c r="A156" s="18" t="s">
        <v>50</v>
      </c>
      <c r="B156" s="23" t="s">
        <v>213</v>
      </c>
      <c r="C156" s="23" t="s">
        <v>214</v>
      </c>
      <c r="D156" s="18" t="s">
        <v>52</v>
      </c>
      <c r="E156" s="24" t="s">
        <v>215</v>
      </c>
      <c r="F156" s="25" t="s">
        <v>65</v>
      </c>
      <c r="G156" s="26">
        <v>6</v>
      </c>
      <c r="H156" s="27"/>
      <c r="I156" s="27">
        <f>ROUND(ROUND(H156,2)*ROUND(G156,3),2)</f>
        <v>0</v>
      </c>
      <c r="J156" s="25" t="s">
        <v>55</v>
      </c>
      <c r="O156">
        <f>(I156*21)/100</f>
        <v>0</v>
      </c>
      <c r="P156" t="s">
        <v>27</v>
      </c>
    </row>
    <row r="157" spans="1:16" ht="51" x14ac:dyDescent="0.2">
      <c r="A157" s="28" t="s">
        <v>56</v>
      </c>
      <c r="E157" s="29" t="s">
        <v>216</v>
      </c>
    </row>
    <row r="158" spans="1:16" x14ac:dyDescent="0.2">
      <c r="A158" s="30" t="s">
        <v>58</v>
      </c>
      <c r="E158" s="31" t="s">
        <v>52</v>
      </c>
    </row>
    <row r="159" spans="1:16" ht="76.5" x14ac:dyDescent="0.2">
      <c r="A159" t="s">
        <v>59</v>
      </c>
      <c r="E159" s="29" t="s">
        <v>217</v>
      </c>
    </row>
    <row r="160" spans="1:16" x14ac:dyDescent="0.2">
      <c r="A160" s="18" t="s">
        <v>50</v>
      </c>
      <c r="B160" s="23" t="s">
        <v>218</v>
      </c>
      <c r="C160" s="23" t="s">
        <v>219</v>
      </c>
      <c r="D160" s="18" t="s">
        <v>52</v>
      </c>
      <c r="E160" s="24" t="s">
        <v>220</v>
      </c>
      <c r="F160" s="25" t="s">
        <v>65</v>
      </c>
      <c r="G160" s="26">
        <v>6</v>
      </c>
      <c r="H160" s="27"/>
      <c r="I160" s="27">
        <f>ROUND(ROUND(H160,2)*ROUND(G160,3),2)</f>
        <v>0</v>
      </c>
      <c r="J160" s="25" t="s">
        <v>55</v>
      </c>
      <c r="O160">
        <f>(I160*21)/100</f>
        <v>0</v>
      </c>
      <c r="P160" t="s">
        <v>27</v>
      </c>
    </row>
    <row r="161" spans="1:16" ht="51" x14ac:dyDescent="0.2">
      <c r="A161" s="28" t="s">
        <v>56</v>
      </c>
      <c r="E161" s="29" t="s">
        <v>221</v>
      </c>
    </row>
    <row r="162" spans="1:16" x14ac:dyDescent="0.2">
      <c r="A162" s="30" t="s">
        <v>58</v>
      </c>
      <c r="E162" s="31" t="s">
        <v>52</v>
      </c>
    </row>
    <row r="163" spans="1:16" ht="25.5" x14ac:dyDescent="0.2">
      <c r="A163" t="s">
        <v>59</v>
      </c>
      <c r="E163" s="29" t="s">
        <v>222</v>
      </c>
    </row>
    <row r="164" spans="1:16" x14ac:dyDescent="0.2">
      <c r="A164" s="18" t="s">
        <v>50</v>
      </c>
      <c r="B164" s="23" t="s">
        <v>223</v>
      </c>
      <c r="C164" s="23" t="s">
        <v>224</v>
      </c>
      <c r="D164" s="18" t="s">
        <v>52</v>
      </c>
      <c r="E164" s="24" t="s">
        <v>225</v>
      </c>
      <c r="F164" s="25" t="s">
        <v>160</v>
      </c>
      <c r="G164" s="26">
        <v>238</v>
      </c>
      <c r="H164" s="27"/>
      <c r="I164" s="27">
        <f>ROUND(ROUND(H164,2)*ROUND(G164,3),2)</f>
        <v>0</v>
      </c>
      <c r="J164" s="25" t="s">
        <v>55</v>
      </c>
      <c r="O164">
        <f>(I164*21)/100</f>
        <v>0</v>
      </c>
      <c r="P164" t="s">
        <v>27</v>
      </c>
    </row>
    <row r="165" spans="1:16" ht="38.25" x14ac:dyDescent="0.2">
      <c r="A165" s="28" t="s">
        <v>56</v>
      </c>
      <c r="E165" s="29" t="s">
        <v>226</v>
      </c>
    </row>
    <row r="166" spans="1:16" x14ac:dyDescent="0.2">
      <c r="A166" s="30" t="s">
        <v>58</v>
      </c>
      <c r="E166" s="31" t="s">
        <v>227</v>
      </c>
    </row>
    <row r="167" spans="1:16" ht="25.5" x14ac:dyDescent="0.2">
      <c r="A167" t="s">
        <v>59</v>
      </c>
      <c r="E167" s="29" t="s">
        <v>228</v>
      </c>
    </row>
    <row r="168" spans="1:16" x14ac:dyDescent="0.2">
      <c r="A168" s="18" t="s">
        <v>50</v>
      </c>
      <c r="B168" s="23" t="s">
        <v>229</v>
      </c>
      <c r="C168" s="23" t="s">
        <v>230</v>
      </c>
      <c r="D168" s="18" t="s">
        <v>52</v>
      </c>
      <c r="E168" s="24" t="s">
        <v>231</v>
      </c>
      <c r="F168" s="25" t="s">
        <v>65</v>
      </c>
      <c r="G168" s="26">
        <v>1</v>
      </c>
      <c r="H168" s="27"/>
      <c r="I168" s="27">
        <f>ROUND(ROUND(H168,2)*ROUND(G168,3),2)</f>
        <v>0</v>
      </c>
      <c r="J168" s="25" t="s">
        <v>55</v>
      </c>
      <c r="O168">
        <f>(I168*21)/100</f>
        <v>0</v>
      </c>
      <c r="P168" t="s">
        <v>27</v>
      </c>
    </row>
    <row r="169" spans="1:16" ht="38.25" x14ac:dyDescent="0.2">
      <c r="A169" s="28" t="s">
        <v>56</v>
      </c>
      <c r="E169" s="29" t="s">
        <v>232</v>
      </c>
    </row>
    <row r="170" spans="1:16" x14ac:dyDescent="0.2">
      <c r="A170" s="30" t="s">
        <v>58</v>
      </c>
      <c r="E170" s="31" t="s">
        <v>52</v>
      </c>
    </row>
    <row r="171" spans="1:16" ht="76.5" x14ac:dyDescent="0.2">
      <c r="A171" t="s">
        <v>59</v>
      </c>
      <c r="E171" s="29" t="s">
        <v>217</v>
      </c>
    </row>
    <row r="172" spans="1:16" x14ac:dyDescent="0.2">
      <c r="A172" s="18" t="s">
        <v>50</v>
      </c>
      <c r="B172" s="23" t="s">
        <v>233</v>
      </c>
      <c r="C172" s="23" t="s">
        <v>234</v>
      </c>
      <c r="D172" s="18" t="s">
        <v>52</v>
      </c>
      <c r="E172" s="24" t="s">
        <v>235</v>
      </c>
      <c r="F172" s="25" t="s">
        <v>65</v>
      </c>
      <c r="G172" s="26">
        <v>1</v>
      </c>
      <c r="H172" s="27"/>
      <c r="I172" s="27">
        <f>ROUND(ROUND(H172,2)*ROUND(G172,3),2)</f>
        <v>0</v>
      </c>
      <c r="J172" s="25" t="s">
        <v>55</v>
      </c>
      <c r="O172">
        <f>(I172*21)/100</f>
        <v>0</v>
      </c>
      <c r="P172" t="s">
        <v>27</v>
      </c>
    </row>
    <row r="173" spans="1:16" ht="25.5" x14ac:dyDescent="0.2">
      <c r="A173" s="28" t="s">
        <v>56</v>
      </c>
      <c r="E173" s="29" t="s">
        <v>236</v>
      </c>
    </row>
    <row r="174" spans="1:16" x14ac:dyDescent="0.2">
      <c r="A174" s="30" t="s">
        <v>58</v>
      </c>
      <c r="E174" s="31" t="s">
        <v>52</v>
      </c>
    </row>
    <row r="175" spans="1:16" ht="25.5" x14ac:dyDescent="0.2">
      <c r="A175" t="s">
        <v>59</v>
      </c>
      <c r="E175" s="29" t="s">
        <v>222</v>
      </c>
    </row>
    <row r="176" spans="1:16" x14ac:dyDescent="0.2">
      <c r="A176" s="18" t="s">
        <v>50</v>
      </c>
      <c r="B176" s="23" t="s">
        <v>237</v>
      </c>
      <c r="C176" s="23" t="s">
        <v>238</v>
      </c>
      <c r="D176" s="18" t="s">
        <v>52</v>
      </c>
      <c r="E176" s="24" t="s">
        <v>239</v>
      </c>
      <c r="F176" s="25" t="s">
        <v>160</v>
      </c>
      <c r="G176" s="26">
        <v>35</v>
      </c>
      <c r="H176" s="27"/>
      <c r="I176" s="27">
        <f>ROUND(ROUND(H176,2)*ROUND(G176,3),2)</f>
        <v>0</v>
      </c>
      <c r="J176" s="25" t="s">
        <v>55</v>
      </c>
      <c r="O176">
        <f>(I176*21)/100</f>
        <v>0</v>
      </c>
      <c r="P176" t="s">
        <v>27</v>
      </c>
    </row>
    <row r="177" spans="1:16" ht="38.25" x14ac:dyDescent="0.2">
      <c r="A177" s="28" t="s">
        <v>56</v>
      </c>
      <c r="E177" s="29" t="s">
        <v>240</v>
      </c>
    </row>
    <row r="178" spans="1:16" x14ac:dyDescent="0.2">
      <c r="A178" s="30" t="s">
        <v>58</v>
      </c>
      <c r="E178" s="31" t="s">
        <v>241</v>
      </c>
    </row>
    <row r="179" spans="1:16" ht="25.5" x14ac:dyDescent="0.2">
      <c r="A179" t="s">
        <v>59</v>
      </c>
      <c r="E179" s="29" t="s">
        <v>228</v>
      </c>
    </row>
    <row r="180" spans="1:16" x14ac:dyDescent="0.2">
      <c r="A180" s="18" t="s">
        <v>50</v>
      </c>
      <c r="B180" s="23" t="s">
        <v>242</v>
      </c>
      <c r="C180" s="23" t="s">
        <v>243</v>
      </c>
      <c r="D180" s="18" t="s">
        <v>52</v>
      </c>
      <c r="E180" s="24" t="s">
        <v>244</v>
      </c>
      <c r="F180" s="25" t="s">
        <v>65</v>
      </c>
      <c r="G180" s="26">
        <v>6</v>
      </c>
      <c r="H180" s="27"/>
      <c r="I180" s="27">
        <f>ROUND(ROUND(H180,2)*ROUND(G180,3),2)</f>
        <v>0</v>
      </c>
      <c r="J180" s="25" t="s">
        <v>55</v>
      </c>
      <c r="O180">
        <f>(I180*21)/100</f>
        <v>0</v>
      </c>
      <c r="P180" t="s">
        <v>27</v>
      </c>
    </row>
    <row r="181" spans="1:16" ht="38.25" x14ac:dyDescent="0.2">
      <c r="A181" s="28" t="s">
        <v>56</v>
      </c>
      <c r="E181" s="29" t="s">
        <v>245</v>
      </c>
    </row>
    <row r="182" spans="1:16" x14ac:dyDescent="0.2">
      <c r="A182" s="30" t="s">
        <v>58</v>
      </c>
      <c r="E182" s="31" t="s">
        <v>52</v>
      </c>
    </row>
    <row r="183" spans="1:16" ht="63.75" x14ac:dyDescent="0.2">
      <c r="A183" t="s">
        <v>59</v>
      </c>
      <c r="E183" s="29" t="s">
        <v>246</v>
      </c>
    </row>
    <row r="184" spans="1:16" x14ac:dyDescent="0.2">
      <c r="A184" s="18" t="s">
        <v>50</v>
      </c>
      <c r="B184" s="23" t="s">
        <v>247</v>
      </c>
      <c r="C184" s="23" t="s">
        <v>248</v>
      </c>
      <c r="D184" s="18" t="s">
        <v>52</v>
      </c>
      <c r="E184" s="24" t="s">
        <v>249</v>
      </c>
      <c r="F184" s="25" t="s">
        <v>65</v>
      </c>
      <c r="G184" s="26">
        <v>6</v>
      </c>
      <c r="H184" s="27"/>
      <c r="I184" s="27">
        <f>ROUND(ROUND(H184,2)*ROUND(G184,3),2)</f>
        <v>0</v>
      </c>
      <c r="J184" s="25" t="s">
        <v>55</v>
      </c>
      <c r="O184">
        <f>(I184*21)/100</f>
        <v>0</v>
      </c>
      <c r="P184" t="s">
        <v>27</v>
      </c>
    </row>
    <row r="185" spans="1:16" ht="38.25" x14ac:dyDescent="0.2">
      <c r="A185" s="28" t="s">
        <v>56</v>
      </c>
      <c r="E185" s="29" t="s">
        <v>250</v>
      </c>
    </row>
    <row r="186" spans="1:16" x14ac:dyDescent="0.2">
      <c r="A186" s="30" t="s">
        <v>58</v>
      </c>
      <c r="E186" s="31" t="s">
        <v>52</v>
      </c>
    </row>
    <row r="187" spans="1:16" ht="25.5" x14ac:dyDescent="0.2">
      <c r="A187" t="s">
        <v>59</v>
      </c>
      <c r="E187" s="29" t="s">
        <v>222</v>
      </c>
    </row>
    <row r="188" spans="1:16" x14ac:dyDescent="0.2">
      <c r="A188" s="18" t="s">
        <v>50</v>
      </c>
      <c r="B188" s="23" t="s">
        <v>251</v>
      </c>
      <c r="C188" s="23" t="s">
        <v>252</v>
      </c>
      <c r="D188" s="18" t="s">
        <v>52</v>
      </c>
      <c r="E188" s="24" t="s">
        <v>253</v>
      </c>
      <c r="F188" s="25" t="s">
        <v>160</v>
      </c>
      <c r="G188" s="26">
        <v>238</v>
      </c>
      <c r="H188" s="27"/>
      <c r="I188" s="27">
        <f>ROUND(ROUND(H188,2)*ROUND(G188,3),2)</f>
        <v>0</v>
      </c>
      <c r="J188" s="25" t="s">
        <v>55</v>
      </c>
      <c r="O188">
        <f>(I188*21)/100</f>
        <v>0</v>
      </c>
      <c r="P188" t="s">
        <v>27</v>
      </c>
    </row>
    <row r="189" spans="1:16" ht="38.25" x14ac:dyDescent="0.2">
      <c r="A189" s="28" t="s">
        <v>56</v>
      </c>
      <c r="E189" s="29" t="s">
        <v>226</v>
      </c>
    </row>
    <row r="190" spans="1:16" x14ac:dyDescent="0.2">
      <c r="A190" s="30" t="s">
        <v>58</v>
      </c>
      <c r="E190" s="31" t="s">
        <v>227</v>
      </c>
    </row>
    <row r="191" spans="1:16" ht="25.5" x14ac:dyDescent="0.2">
      <c r="A191" t="s">
        <v>59</v>
      </c>
      <c r="E191" s="29" t="s">
        <v>228</v>
      </c>
    </row>
    <row r="192" spans="1:16" ht="25.5" x14ac:dyDescent="0.2">
      <c r="A192" s="18" t="s">
        <v>50</v>
      </c>
      <c r="B192" s="23" t="s">
        <v>254</v>
      </c>
      <c r="C192" s="23" t="s">
        <v>255</v>
      </c>
      <c r="D192" s="18" t="s">
        <v>71</v>
      </c>
      <c r="E192" s="24" t="s">
        <v>256</v>
      </c>
      <c r="F192" s="25" t="s">
        <v>65</v>
      </c>
      <c r="G192" s="26">
        <v>73</v>
      </c>
      <c r="H192" s="27"/>
      <c r="I192" s="27">
        <f>ROUND(ROUND(H192,2)*ROUND(G192,3),2)</f>
        <v>0</v>
      </c>
      <c r="J192" s="25" t="s">
        <v>55</v>
      </c>
      <c r="O192">
        <f>(I192*21)/100</f>
        <v>0</v>
      </c>
      <c r="P192" t="s">
        <v>27</v>
      </c>
    </row>
    <row r="193" spans="1:16" x14ac:dyDescent="0.2">
      <c r="A193" s="28" t="s">
        <v>56</v>
      </c>
      <c r="E193" s="29" t="s">
        <v>257</v>
      </c>
    </row>
    <row r="194" spans="1:16" x14ac:dyDescent="0.2">
      <c r="A194" s="30" t="s">
        <v>58</v>
      </c>
      <c r="E194" s="31" t="s">
        <v>52</v>
      </c>
    </row>
    <row r="195" spans="1:16" ht="63.75" x14ac:dyDescent="0.2">
      <c r="A195" t="s">
        <v>59</v>
      </c>
      <c r="E195" s="29" t="s">
        <v>246</v>
      </c>
    </row>
    <row r="196" spans="1:16" ht="25.5" x14ac:dyDescent="0.2">
      <c r="A196" s="18" t="s">
        <v>50</v>
      </c>
      <c r="B196" s="23" t="s">
        <v>258</v>
      </c>
      <c r="C196" s="23" t="s">
        <v>255</v>
      </c>
      <c r="D196" s="18" t="s">
        <v>75</v>
      </c>
      <c r="E196" s="24" t="s">
        <v>256</v>
      </c>
      <c r="F196" s="25" t="s">
        <v>65</v>
      </c>
      <c r="G196" s="26">
        <v>16</v>
      </c>
      <c r="H196" s="27"/>
      <c r="I196" s="27">
        <f>ROUND(ROUND(H196,2)*ROUND(G196,3),2)</f>
        <v>0</v>
      </c>
      <c r="J196" s="25" t="s">
        <v>55</v>
      </c>
      <c r="O196">
        <f>(I196*21)/100</f>
        <v>0</v>
      </c>
      <c r="P196" t="s">
        <v>27</v>
      </c>
    </row>
    <row r="197" spans="1:16" x14ac:dyDescent="0.2">
      <c r="A197" s="28" t="s">
        <v>56</v>
      </c>
      <c r="E197" s="29" t="s">
        <v>259</v>
      </c>
    </row>
    <row r="198" spans="1:16" x14ac:dyDescent="0.2">
      <c r="A198" s="30" t="s">
        <v>58</v>
      </c>
      <c r="E198" s="31" t="s">
        <v>52</v>
      </c>
    </row>
    <row r="199" spans="1:16" ht="63.75" x14ac:dyDescent="0.2">
      <c r="A199" t="s">
        <v>59</v>
      </c>
      <c r="E199" s="29" t="s">
        <v>246</v>
      </c>
    </row>
    <row r="200" spans="1:16" x14ac:dyDescent="0.2">
      <c r="A200" s="18" t="s">
        <v>50</v>
      </c>
      <c r="B200" s="23" t="s">
        <v>260</v>
      </c>
      <c r="C200" s="23" t="s">
        <v>261</v>
      </c>
      <c r="D200" s="18" t="s">
        <v>71</v>
      </c>
      <c r="E200" s="24" t="s">
        <v>262</v>
      </c>
      <c r="F200" s="25" t="s">
        <v>65</v>
      </c>
      <c r="G200" s="26">
        <v>73</v>
      </c>
      <c r="H200" s="27"/>
      <c r="I200" s="27">
        <f>ROUND(ROUND(H200,2)*ROUND(G200,3),2)</f>
        <v>0</v>
      </c>
      <c r="J200" s="25" t="s">
        <v>55</v>
      </c>
      <c r="O200">
        <f>(I200*21)/100</f>
        <v>0</v>
      </c>
      <c r="P200" t="s">
        <v>27</v>
      </c>
    </row>
    <row r="201" spans="1:16" x14ac:dyDescent="0.2">
      <c r="A201" s="28" t="s">
        <v>56</v>
      </c>
      <c r="E201" s="29" t="s">
        <v>263</v>
      </c>
    </row>
    <row r="202" spans="1:16" x14ac:dyDescent="0.2">
      <c r="A202" s="30" t="s">
        <v>58</v>
      </c>
      <c r="E202" s="31" t="s">
        <v>52</v>
      </c>
    </row>
    <row r="203" spans="1:16" ht="25.5" x14ac:dyDescent="0.2">
      <c r="A203" t="s">
        <v>59</v>
      </c>
      <c r="E203" s="29" t="s">
        <v>222</v>
      </c>
    </row>
    <row r="204" spans="1:16" x14ac:dyDescent="0.2">
      <c r="A204" s="18" t="s">
        <v>50</v>
      </c>
      <c r="B204" s="23" t="s">
        <v>264</v>
      </c>
      <c r="C204" s="23" t="s">
        <v>261</v>
      </c>
      <c r="D204" s="18" t="s">
        <v>75</v>
      </c>
      <c r="E204" s="24" t="s">
        <v>262</v>
      </c>
      <c r="F204" s="25" t="s">
        <v>65</v>
      </c>
      <c r="G204" s="26">
        <v>16</v>
      </c>
      <c r="H204" s="27"/>
      <c r="I204" s="27">
        <f>ROUND(ROUND(H204,2)*ROUND(G204,3),2)</f>
        <v>0</v>
      </c>
      <c r="J204" s="25" t="s">
        <v>55</v>
      </c>
      <c r="O204">
        <f>(I204*21)/100</f>
        <v>0</v>
      </c>
      <c r="P204" t="s">
        <v>27</v>
      </c>
    </row>
    <row r="205" spans="1:16" x14ac:dyDescent="0.2">
      <c r="A205" s="28" t="s">
        <v>56</v>
      </c>
      <c r="E205" s="29" t="s">
        <v>265</v>
      </c>
    </row>
    <row r="206" spans="1:16" x14ac:dyDescent="0.2">
      <c r="A206" s="30" t="s">
        <v>58</v>
      </c>
      <c r="E206" s="31" t="s">
        <v>52</v>
      </c>
    </row>
    <row r="207" spans="1:16" ht="25.5" x14ac:dyDescent="0.2">
      <c r="A207" t="s">
        <v>59</v>
      </c>
      <c r="E207" s="29" t="s">
        <v>222</v>
      </c>
    </row>
    <row r="208" spans="1:16" x14ac:dyDescent="0.2">
      <c r="A208" s="18" t="s">
        <v>50</v>
      </c>
      <c r="B208" s="23" t="s">
        <v>266</v>
      </c>
      <c r="C208" s="23" t="s">
        <v>267</v>
      </c>
      <c r="D208" s="18" t="s">
        <v>71</v>
      </c>
      <c r="E208" s="24" t="s">
        <v>268</v>
      </c>
      <c r="F208" s="25" t="s">
        <v>160</v>
      </c>
      <c r="G208" s="26">
        <v>3577</v>
      </c>
      <c r="H208" s="27"/>
      <c r="I208" s="27">
        <f>ROUND(ROUND(H208,2)*ROUND(G208,3),2)</f>
        <v>0</v>
      </c>
      <c r="J208" s="25" t="s">
        <v>55</v>
      </c>
      <c r="O208">
        <f>(I208*21)/100</f>
        <v>0</v>
      </c>
      <c r="P208" t="s">
        <v>27</v>
      </c>
    </row>
    <row r="209" spans="1:16" x14ac:dyDescent="0.2">
      <c r="A209" s="28" t="s">
        <v>56</v>
      </c>
      <c r="E209" s="29" t="s">
        <v>269</v>
      </c>
    </row>
    <row r="210" spans="1:16" x14ac:dyDescent="0.2">
      <c r="A210" s="30" t="s">
        <v>58</v>
      </c>
      <c r="E210" s="31" t="s">
        <v>197</v>
      </c>
    </row>
    <row r="211" spans="1:16" ht="25.5" x14ac:dyDescent="0.2">
      <c r="A211" t="s">
        <v>59</v>
      </c>
      <c r="E211" s="29" t="s">
        <v>228</v>
      </c>
    </row>
    <row r="212" spans="1:16" x14ac:dyDescent="0.2">
      <c r="A212" s="18" t="s">
        <v>50</v>
      </c>
      <c r="B212" s="23" t="s">
        <v>270</v>
      </c>
      <c r="C212" s="23" t="s">
        <v>267</v>
      </c>
      <c r="D212" s="18" t="s">
        <v>75</v>
      </c>
      <c r="E212" s="24" t="s">
        <v>268</v>
      </c>
      <c r="F212" s="25" t="s">
        <v>160</v>
      </c>
      <c r="G212" s="26">
        <v>560</v>
      </c>
      <c r="H212" s="27"/>
      <c r="I212" s="27">
        <f>ROUND(ROUND(H212,2)*ROUND(G212,3),2)</f>
        <v>0</v>
      </c>
      <c r="J212" s="25" t="s">
        <v>55</v>
      </c>
      <c r="O212">
        <f>(I212*21)/100</f>
        <v>0</v>
      </c>
      <c r="P212" t="s">
        <v>27</v>
      </c>
    </row>
    <row r="213" spans="1:16" x14ac:dyDescent="0.2">
      <c r="A213" s="28" t="s">
        <v>56</v>
      </c>
      <c r="E213" s="29" t="s">
        <v>271</v>
      </c>
    </row>
    <row r="214" spans="1:16" x14ac:dyDescent="0.2">
      <c r="A214" s="30" t="s">
        <v>58</v>
      </c>
      <c r="E214" s="31" t="s">
        <v>201</v>
      </c>
    </row>
    <row r="215" spans="1:16" ht="25.5" x14ac:dyDescent="0.2">
      <c r="A215" t="s">
        <v>59</v>
      </c>
      <c r="E215" s="29" t="s">
        <v>228</v>
      </c>
    </row>
    <row r="216" spans="1:16" x14ac:dyDescent="0.2">
      <c r="A216" s="18" t="s">
        <v>50</v>
      </c>
      <c r="B216" s="23" t="s">
        <v>272</v>
      </c>
      <c r="C216" s="23" t="s">
        <v>273</v>
      </c>
      <c r="D216" s="18" t="s">
        <v>52</v>
      </c>
      <c r="E216" s="24" t="s">
        <v>274</v>
      </c>
      <c r="F216" s="25" t="s">
        <v>127</v>
      </c>
      <c r="G216" s="26">
        <v>10</v>
      </c>
      <c r="H216" s="27"/>
      <c r="I216" s="27">
        <f>ROUND(ROUND(H216,2)*ROUND(G216,3),2)</f>
        <v>0</v>
      </c>
      <c r="J216" s="25" t="s">
        <v>55</v>
      </c>
      <c r="O216">
        <f>(I216*21)/100</f>
        <v>0</v>
      </c>
      <c r="P216" t="s">
        <v>27</v>
      </c>
    </row>
    <row r="217" spans="1:16" x14ac:dyDescent="0.2">
      <c r="A217" s="28" t="s">
        <v>56</v>
      </c>
      <c r="E217" s="29" t="s">
        <v>275</v>
      </c>
    </row>
    <row r="218" spans="1:16" x14ac:dyDescent="0.2">
      <c r="A218" s="30" t="s">
        <v>58</v>
      </c>
      <c r="E218" s="31" t="s">
        <v>52</v>
      </c>
    </row>
    <row r="219" spans="1:16" ht="25.5" x14ac:dyDescent="0.2">
      <c r="A219" t="s">
        <v>59</v>
      </c>
      <c r="E219" s="29" t="s">
        <v>276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1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0+O9+O30+O35</f>
        <v>0</v>
      </c>
      <c r="P2" t="s">
        <v>26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28</v>
      </c>
      <c r="I3" s="34">
        <f>0+I9+I30+I35</f>
        <v>0</v>
      </c>
      <c r="J3" s="9"/>
      <c r="O3" t="s">
        <v>22</v>
      </c>
      <c r="P3" t="s">
        <v>27</v>
      </c>
    </row>
    <row r="4" spans="1:18" ht="15" customHeight="1" x14ac:dyDescent="0.25">
      <c r="A4" t="s">
        <v>16</v>
      </c>
      <c r="B4" s="11" t="s">
        <v>17</v>
      </c>
      <c r="C4" s="40" t="s">
        <v>277</v>
      </c>
      <c r="D4" s="36"/>
      <c r="E4" s="12" t="s">
        <v>278</v>
      </c>
      <c r="F4" s="1"/>
      <c r="G4" s="1"/>
      <c r="H4" s="10"/>
      <c r="I4" s="10"/>
      <c r="J4" s="1"/>
      <c r="O4" t="s">
        <v>23</v>
      </c>
      <c r="P4" t="s">
        <v>27</v>
      </c>
    </row>
    <row r="5" spans="1:18" ht="12.75" customHeight="1" x14ac:dyDescent="0.25">
      <c r="A5" t="s">
        <v>20</v>
      </c>
      <c r="B5" s="14" t="s">
        <v>21</v>
      </c>
      <c r="C5" s="41" t="s">
        <v>28</v>
      </c>
      <c r="D5" s="42"/>
      <c r="E5" s="15" t="s">
        <v>29</v>
      </c>
      <c r="F5" s="5"/>
      <c r="G5" s="5"/>
      <c r="H5" s="5"/>
      <c r="I5" s="5"/>
      <c r="J5" s="5"/>
      <c r="O5" t="s">
        <v>24</v>
      </c>
      <c r="P5" t="s">
        <v>27</v>
      </c>
    </row>
    <row r="6" spans="1:18" ht="12.75" customHeight="1" x14ac:dyDescent="0.2">
      <c r="A6" s="39" t="s">
        <v>30</v>
      </c>
      <c r="B6" s="39" t="s">
        <v>32</v>
      </c>
      <c r="C6" s="39" t="s">
        <v>33</v>
      </c>
      <c r="D6" s="39" t="s">
        <v>34</v>
      </c>
      <c r="E6" s="39" t="s">
        <v>35</v>
      </c>
      <c r="F6" s="39" t="s">
        <v>37</v>
      </c>
      <c r="G6" s="39" t="s">
        <v>39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31</v>
      </c>
      <c r="B8" s="13" t="s">
        <v>28</v>
      </c>
      <c r="C8" s="13" t="s">
        <v>27</v>
      </c>
      <c r="D8" s="13" t="s">
        <v>25</v>
      </c>
      <c r="E8" s="13" t="s">
        <v>36</v>
      </c>
      <c r="F8" s="13" t="s">
        <v>38</v>
      </c>
      <c r="G8" s="13" t="s">
        <v>26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31</v>
      </c>
      <c r="D9" s="19"/>
      <c r="E9" s="21" t="s">
        <v>279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18" t="s">
        <v>50</v>
      </c>
      <c r="B10" s="23" t="s">
        <v>28</v>
      </c>
      <c r="C10" s="23" t="s">
        <v>280</v>
      </c>
      <c r="D10" s="18" t="s">
        <v>71</v>
      </c>
      <c r="E10" s="24" t="s">
        <v>281</v>
      </c>
      <c r="F10" s="25" t="s">
        <v>282</v>
      </c>
      <c r="G10" s="26">
        <v>0.72899999999999998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27</v>
      </c>
    </row>
    <row r="11" spans="1:18" ht="25.5" x14ac:dyDescent="0.2">
      <c r="A11" s="28" t="s">
        <v>56</v>
      </c>
      <c r="E11" s="29" t="s">
        <v>283</v>
      </c>
    </row>
    <row r="12" spans="1:18" x14ac:dyDescent="0.2">
      <c r="A12" s="30" t="s">
        <v>58</v>
      </c>
      <c r="E12" s="31" t="s">
        <v>284</v>
      </c>
    </row>
    <row r="13" spans="1:18" ht="25.5" x14ac:dyDescent="0.2">
      <c r="A13" t="s">
        <v>59</v>
      </c>
      <c r="E13" s="29" t="s">
        <v>285</v>
      </c>
    </row>
    <row r="14" spans="1:18" x14ac:dyDescent="0.2">
      <c r="A14" s="18" t="s">
        <v>50</v>
      </c>
      <c r="B14" s="23" t="s">
        <v>27</v>
      </c>
      <c r="C14" s="23" t="s">
        <v>280</v>
      </c>
      <c r="D14" s="18" t="s">
        <v>75</v>
      </c>
      <c r="E14" s="24" t="s">
        <v>281</v>
      </c>
      <c r="F14" s="25" t="s">
        <v>282</v>
      </c>
      <c r="G14" s="26">
        <v>297.572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27</v>
      </c>
    </row>
    <row r="15" spans="1:18" x14ac:dyDescent="0.2">
      <c r="A15" s="28" t="s">
        <v>56</v>
      </c>
      <c r="E15" s="29" t="s">
        <v>286</v>
      </c>
    </row>
    <row r="16" spans="1:18" x14ac:dyDescent="0.2">
      <c r="A16" s="30" t="s">
        <v>58</v>
      </c>
      <c r="E16" s="31" t="s">
        <v>287</v>
      </c>
    </row>
    <row r="17" spans="1:18" ht="25.5" x14ac:dyDescent="0.2">
      <c r="A17" t="s">
        <v>59</v>
      </c>
      <c r="E17" s="29" t="s">
        <v>285</v>
      </c>
    </row>
    <row r="18" spans="1:18" x14ac:dyDescent="0.2">
      <c r="A18" s="18" t="s">
        <v>50</v>
      </c>
      <c r="B18" s="23" t="s">
        <v>25</v>
      </c>
      <c r="C18" s="23" t="s">
        <v>280</v>
      </c>
      <c r="D18" s="18" t="s">
        <v>288</v>
      </c>
      <c r="E18" s="24" t="s">
        <v>281</v>
      </c>
      <c r="F18" s="25" t="s">
        <v>282</v>
      </c>
      <c r="G18" s="26">
        <v>15.151999999999999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27</v>
      </c>
    </row>
    <row r="19" spans="1:18" x14ac:dyDescent="0.2">
      <c r="A19" s="28" t="s">
        <v>56</v>
      </c>
      <c r="E19" s="29" t="s">
        <v>289</v>
      </c>
    </row>
    <row r="20" spans="1:18" x14ac:dyDescent="0.2">
      <c r="A20" s="30" t="s">
        <v>58</v>
      </c>
      <c r="E20" s="31" t="s">
        <v>290</v>
      </c>
    </row>
    <row r="21" spans="1:18" ht="25.5" x14ac:dyDescent="0.2">
      <c r="A21" t="s">
        <v>59</v>
      </c>
      <c r="E21" s="29" t="s">
        <v>285</v>
      </c>
    </row>
    <row r="22" spans="1:18" x14ac:dyDescent="0.2">
      <c r="A22" s="18" t="s">
        <v>50</v>
      </c>
      <c r="B22" s="23" t="s">
        <v>36</v>
      </c>
      <c r="C22" s="23" t="s">
        <v>280</v>
      </c>
      <c r="D22" s="18" t="s">
        <v>291</v>
      </c>
      <c r="E22" s="24" t="s">
        <v>281</v>
      </c>
      <c r="F22" s="25" t="s">
        <v>282</v>
      </c>
      <c r="G22" s="26">
        <v>7.5940000000000003</v>
      </c>
      <c r="H22" s="27"/>
      <c r="I22" s="27">
        <f>ROUND(ROUND(H22,2)*ROUND(G22,3),2)</f>
        <v>0</v>
      </c>
      <c r="J22" s="25" t="s">
        <v>55</v>
      </c>
      <c r="O22">
        <f>(I22*21)/100</f>
        <v>0</v>
      </c>
      <c r="P22" t="s">
        <v>27</v>
      </c>
    </row>
    <row r="23" spans="1:18" x14ac:dyDescent="0.2">
      <c r="A23" s="28" t="s">
        <v>56</v>
      </c>
      <c r="E23" s="29" t="s">
        <v>292</v>
      </c>
    </row>
    <row r="24" spans="1:18" x14ac:dyDescent="0.2">
      <c r="A24" s="30" t="s">
        <v>58</v>
      </c>
      <c r="E24" s="31" t="s">
        <v>293</v>
      </c>
    </row>
    <row r="25" spans="1:18" ht="25.5" x14ac:dyDescent="0.2">
      <c r="A25" t="s">
        <v>59</v>
      </c>
      <c r="E25" s="29" t="s">
        <v>285</v>
      </c>
    </row>
    <row r="26" spans="1:18" x14ac:dyDescent="0.2">
      <c r="A26" s="18" t="s">
        <v>50</v>
      </c>
      <c r="B26" s="23" t="s">
        <v>38</v>
      </c>
      <c r="C26" s="23" t="s">
        <v>280</v>
      </c>
      <c r="D26" s="18" t="s">
        <v>294</v>
      </c>
      <c r="E26" s="24" t="s">
        <v>281</v>
      </c>
      <c r="F26" s="25" t="s">
        <v>282</v>
      </c>
      <c r="G26" s="26">
        <v>21.588000000000001</v>
      </c>
      <c r="H26" s="27"/>
      <c r="I26" s="27">
        <f>ROUND(ROUND(H26,2)*ROUND(G26,3),2)</f>
        <v>0</v>
      </c>
      <c r="J26" s="25" t="s">
        <v>55</v>
      </c>
      <c r="O26">
        <f>(I26*21)/100</f>
        <v>0</v>
      </c>
      <c r="P26" t="s">
        <v>27</v>
      </c>
    </row>
    <row r="27" spans="1:18" x14ac:dyDescent="0.2">
      <c r="A27" s="28" t="s">
        <v>56</v>
      </c>
      <c r="E27" s="29" t="s">
        <v>295</v>
      </c>
    </row>
    <row r="28" spans="1:18" x14ac:dyDescent="0.2">
      <c r="A28" s="30" t="s">
        <v>58</v>
      </c>
      <c r="E28" s="31" t="s">
        <v>296</v>
      </c>
    </row>
    <row r="29" spans="1:18" ht="25.5" x14ac:dyDescent="0.2">
      <c r="A29" t="s">
        <v>59</v>
      </c>
      <c r="E29" s="29" t="s">
        <v>285</v>
      </c>
    </row>
    <row r="30" spans="1:18" ht="12.75" customHeight="1" x14ac:dyDescent="0.2">
      <c r="A30" s="5" t="s">
        <v>47</v>
      </c>
      <c r="B30" s="5"/>
      <c r="C30" s="32" t="s">
        <v>28</v>
      </c>
      <c r="D30" s="5"/>
      <c r="E30" s="21" t="s">
        <v>297</v>
      </c>
      <c r="F30" s="5"/>
      <c r="G30" s="5"/>
      <c r="H30" s="5"/>
      <c r="I30" s="33">
        <f>0+Q30</f>
        <v>0</v>
      </c>
      <c r="J30" s="5"/>
      <c r="O30">
        <f>0+R30</f>
        <v>0</v>
      </c>
      <c r="Q30">
        <f>0+I31</f>
        <v>0</v>
      </c>
      <c r="R30">
        <f>0+O31</f>
        <v>0</v>
      </c>
    </row>
    <row r="31" spans="1:18" x14ac:dyDescent="0.2">
      <c r="A31" s="18" t="s">
        <v>50</v>
      </c>
      <c r="B31" s="23" t="s">
        <v>26</v>
      </c>
      <c r="C31" s="23" t="s">
        <v>298</v>
      </c>
      <c r="D31" s="18" t="s">
        <v>52</v>
      </c>
      <c r="E31" s="24" t="s">
        <v>299</v>
      </c>
      <c r="F31" s="25" t="s">
        <v>300</v>
      </c>
      <c r="G31" s="26">
        <v>5.6120000000000001</v>
      </c>
      <c r="H31" s="27"/>
      <c r="I31" s="27">
        <f>ROUND(ROUND(H31,2)*ROUND(G31,3),2)</f>
        <v>0</v>
      </c>
      <c r="J31" s="25" t="s">
        <v>55</v>
      </c>
      <c r="O31">
        <f>(I31*21)/100</f>
        <v>0</v>
      </c>
      <c r="P31" t="s">
        <v>27</v>
      </c>
    </row>
    <row r="32" spans="1:18" ht="38.25" x14ac:dyDescent="0.2">
      <c r="A32" s="28" t="s">
        <v>56</v>
      </c>
      <c r="E32" s="29" t="s">
        <v>301</v>
      </c>
    </row>
    <row r="33" spans="1:18" x14ac:dyDescent="0.2">
      <c r="A33" s="30" t="s">
        <v>58</v>
      </c>
      <c r="E33" s="31" t="s">
        <v>302</v>
      </c>
    </row>
    <row r="34" spans="1:18" ht="76.5" x14ac:dyDescent="0.2">
      <c r="A34" t="s">
        <v>59</v>
      </c>
      <c r="E34" s="29" t="s">
        <v>303</v>
      </c>
    </row>
    <row r="35" spans="1:18" ht="12.75" customHeight="1" x14ac:dyDescent="0.2">
      <c r="A35" s="5" t="s">
        <v>47</v>
      </c>
      <c r="B35" s="5"/>
      <c r="C35" s="32" t="s">
        <v>42</v>
      </c>
      <c r="D35" s="5"/>
      <c r="E35" s="21" t="s">
        <v>304</v>
      </c>
      <c r="F35" s="5"/>
      <c r="G35" s="5"/>
      <c r="H35" s="5"/>
      <c r="I35" s="33">
        <f>0+Q35</f>
        <v>0</v>
      </c>
      <c r="J35" s="5"/>
      <c r="O35">
        <f>0+R35</f>
        <v>0</v>
      </c>
      <c r="Q35">
        <f>0+I36+I40+I44+I48</f>
        <v>0</v>
      </c>
      <c r="R35">
        <f>0+O36+O40+O44+O48</f>
        <v>0</v>
      </c>
    </row>
    <row r="36" spans="1:18" x14ac:dyDescent="0.2">
      <c r="A36" s="18" t="s">
        <v>50</v>
      </c>
      <c r="B36" s="23" t="s">
        <v>85</v>
      </c>
      <c r="C36" s="23" t="s">
        <v>305</v>
      </c>
      <c r="D36" s="18" t="s">
        <v>52</v>
      </c>
      <c r="E36" s="24" t="s">
        <v>306</v>
      </c>
      <c r="F36" s="25" t="s">
        <v>300</v>
      </c>
      <c r="G36" s="26">
        <v>110.212</v>
      </c>
      <c r="H36" s="27"/>
      <c r="I36" s="27">
        <f>ROUND(ROUND(H36,2)*ROUND(G36,3),2)</f>
        <v>0</v>
      </c>
      <c r="J36" s="25" t="s">
        <v>55</v>
      </c>
      <c r="O36">
        <f>(I36*21)/100</f>
        <v>0</v>
      </c>
      <c r="P36" t="s">
        <v>27</v>
      </c>
    </row>
    <row r="37" spans="1:18" ht="51" x14ac:dyDescent="0.2">
      <c r="A37" s="28" t="s">
        <v>56</v>
      </c>
      <c r="E37" s="29" t="s">
        <v>307</v>
      </c>
    </row>
    <row r="38" spans="1:18" x14ac:dyDescent="0.2">
      <c r="A38" s="30" t="s">
        <v>58</v>
      </c>
      <c r="E38" s="31" t="s">
        <v>308</v>
      </c>
    </row>
    <row r="39" spans="1:18" ht="114.75" x14ac:dyDescent="0.2">
      <c r="A39" t="s">
        <v>59</v>
      </c>
      <c r="E39" s="29" t="s">
        <v>309</v>
      </c>
    </row>
    <row r="40" spans="1:18" x14ac:dyDescent="0.2">
      <c r="A40" s="18" t="s">
        <v>50</v>
      </c>
      <c r="B40" s="23" t="s">
        <v>87</v>
      </c>
      <c r="C40" s="23" t="s">
        <v>310</v>
      </c>
      <c r="D40" s="18" t="s">
        <v>52</v>
      </c>
      <c r="E40" s="24" t="s">
        <v>311</v>
      </c>
      <c r="F40" s="25" t="s">
        <v>300</v>
      </c>
      <c r="G40" s="26">
        <v>3.1640000000000001</v>
      </c>
      <c r="H40" s="27"/>
      <c r="I40" s="27">
        <f>ROUND(ROUND(H40,2)*ROUND(G40,3),2)</f>
        <v>0</v>
      </c>
      <c r="J40" s="25" t="s">
        <v>55</v>
      </c>
      <c r="O40">
        <f>(I40*21)/100</f>
        <v>0</v>
      </c>
      <c r="P40" t="s">
        <v>27</v>
      </c>
    </row>
    <row r="41" spans="1:18" ht="25.5" x14ac:dyDescent="0.2">
      <c r="A41" s="28" t="s">
        <v>56</v>
      </c>
      <c r="E41" s="29" t="s">
        <v>312</v>
      </c>
    </row>
    <row r="42" spans="1:18" x14ac:dyDescent="0.2">
      <c r="A42" s="30" t="s">
        <v>58</v>
      </c>
      <c r="E42" s="31" t="s">
        <v>313</v>
      </c>
    </row>
    <row r="43" spans="1:18" ht="114.75" x14ac:dyDescent="0.2">
      <c r="A43" t="s">
        <v>59</v>
      </c>
      <c r="E43" s="29" t="s">
        <v>309</v>
      </c>
    </row>
    <row r="44" spans="1:18" x14ac:dyDescent="0.2">
      <c r="A44" s="18" t="s">
        <v>50</v>
      </c>
      <c r="B44" s="23" t="s">
        <v>42</v>
      </c>
      <c r="C44" s="23" t="s">
        <v>314</v>
      </c>
      <c r="D44" s="18" t="s">
        <v>52</v>
      </c>
      <c r="E44" s="24" t="s">
        <v>315</v>
      </c>
      <c r="F44" s="25" t="s">
        <v>300</v>
      </c>
      <c r="G44" s="26">
        <v>8.6349999999999998</v>
      </c>
      <c r="H44" s="27"/>
      <c r="I44" s="27">
        <f>ROUND(ROUND(H44,2)*ROUND(G44,3),2)</f>
        <v>0</v>
      </c>
      <c r="J44" s="25" t="s">
        <v>55</v>
      </c>
      <c r="O44">
        <f>(I44*21)/100</f>
        <v>0</v>
      </c>
      <c r="P44" t="s">
        <v>27</v>
      </c>
    </row>
    <row r="45" spans="1:18" ht="25.5" x14ac:dyDescent="0.2">
      <c r="A45" s="28" t="s">
        <v>56</v>
      </c>
      <c r="E45" s="29" t="s">
        <v>316</v>
      </c>
    </row>
    <row r="46" spans="1:18" x14ac:dyDescent="0.2">
      <c r="A46" s="30" t="s">
        <v>58</v>
      </c>
      <c r="E46" s="31" t="s">
        <v>317</v>
      </c>
    </row>
    <row r="47" spans="1:18" ht="114.75" x14ac:dyDescent="0.2">
      <c r="A47" t="s">
        <v>59</v>
      </c>
      <c r="E47" s="29" t="s">
        <v>309</v>
      </c>
    </row>
    <row r="48" spans="1:18" x14ac:dyDescent="0.2">
      <c r="A48" s="18" t="s">
        <v>50</v>
      </c>
      <c r="B48" s="23" t="s">
        <v>44</v>
      </c>
      <c r="C48" s="23" t="s">
        <v>318</v>
      </c>
      <c r="D48" s="18" t="s">
        <v>52</v>
      </c>
      <c r="E48" s="24" t="s">
        <v>319</v>
      </c>
      <c r="F48" s="25" t="s">
        <v>205</v>
      </c>
      <c r="G48" s="26">
        <v>72.900000000000006</v>
      </c>
      <c r="H48" s="27"/>
      <c r="I48" s="27">
        <f>ROUND(ROUND(H48,2)*ROUND(G48,3),2)</f>
        <v>0</v>
      </c>
      <c r="J48" s="25" t="s">
        <v>55</v>
      </c>
      <c r="O48">
        <f>(I48*21)/100</f>
        <v>0</v>
      </c>
      <c r="P48" t="s">
        <v>27</v>
      </c>
    </row>
    <row r="49" spans="1:5" ht="38.25" x14ac:dyDescent="0.2">
      <c r="A49" s="28" t="s">
        <v>56</v>
      </c>
      <c r="E49" s="29" t="s">
        <v>320</v>
      </c>
    </row>
    <row r="50" spans="1:5" x14ac:dyDescent="0.2">
      <c r="A50" s="30" t="s">
        <v>58</v>
      </c>
      <c r="E50" s="31" t="s">
        <v>321</v>
      </c>
    </row>
    <row r="51" spans="1:5" ht="89.25" x14ac:dyDescent="0.2">
      <c r="A51" t="s">
        <v>59</v>
      </c>
      <c r="E51" s="29" t="s">
        <v>322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78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J2" s="1"/>
      <c r="O2">
        <f>0+O9+O34+O143+O180+O201+O270+O315+O320+O341+O346</f>
        <v>0</v>
      </c>
      <c r="P2" t="s">
        <v>26</v>
      </c>
    </row>
    <row r="3" spans="1:18" ht="15" customHeight="1" x14ac:dyDescent="0.25">
      <c r="A3" t="s">
        <v>11</v>
      </c>
      <c r="B3" s="11" t="s">
        <v>13</v>
      </c>
      <c r="C3" s="40" t="s">
        <v>14</v>
      </c>
      <c r="D3" s="36"/>
      <c r="E3" s="12" t="s">
        <v>15</v>
      </c>
      <c r="F3" s="1"/>
      <c r="G3" s="8"/>
      <c r="H3" s="7" t="s">
        <v>28</v>
      </c>
      <c r="I3" s="34">
        <f>0+I9+I34+I143+I180+I201+I270+I315+I320+I341+I346</f>
        <v>0</v>
      </c>
      <c r="J3" s="9"/>
      <c r="O3" t="s">
        <v>22</v>
      </c>
      <c r="P3" t="s">
        <v>27</v>
      </c>
    </row>
    <row r="4" spans="1:18" ht="15" customHeight="1" x14ac:dyDescent="0.25">
      <c r="A4" t="s">
        <v>16</v>
      </c>
      <c r="B4" s="11" t="s">
        <v>17</v>
      </c>
      <c r="C4" s="40" t="s">
        <v>323</v>
      </c>
      <c r="D4" s="36"/>
      <c r="E4" s="12" t="s">
        <v>324</v>
      </c>
      <c r="F4" s="1"/>
      <c r="G4" s="1"/>
      <c r="H4" s="10"/>
      <c r="I4" s="10"/>
      <c r="J4" s="1"/>
      <c r="O4" t="s">
        <v>23</v>
      </c>
      <c r="P4" t="s">
        <v>27</v>
      </c>
    </row>
    <row r="5" spans="1:18" ht="12.75" customHeight="1" x14ac:dyDescent="0.25">
      <c r="A5" t="s">
        <v>20</v>
      </c>
      <c r="B5" s="14" t="s">
        <v>21</v>
      </c>
      <c r="C5" s="41" t="s">
        <v>28</v>
      </c>
      <c r="D5" s="42"/>
      <c r="E5" s="15" t="s">
        <v>29</v>
      </c>
      <c r="F5" s="5"/>
      <c r="G5" s="5"/>
      <c r="H5" s="5"/>
      <c r="I5" s="5"/>
      <c r="J5" s="5"/>
      <c r="O5" t="s">
        <v>24</v>
      </c>
      <c r="P5" t="s">
        <v>27</v>
      </c>
    </row>
    <row r="6" spans="1:18" ht="12.75" customHeight="1" x14ac:dyDescent="0.2">
      <c r="A6" s="39" t="s">
        <v>30</v>
      </c>
      <c r="B6" s="39" t="s">
        <v>32</v>
      </c>
      <c r="C6" s="39" t="s">
        <v>33</v>
      </c>
      <c r="D6" s="39" t="s">
        <v>34</v>
      </c>
      <c r="E6" s="39" t="s">
        <v>35</v>
      </c>
      <c r="F6" s="39" t="s">
        <v>37</v>
      </c>
      <c r="G6" s="39" t="s">
        <v>39</v>
      </c>
      <c r="H6" s="39" t="s">
        <v>40</v>
      </c>
      <c r="I6" s="39"/>
      <c r="J6" s="39" t="s">
        <v>45</v>
      </c>
    </row>
    <row r="7" spans="1:18" ht="12.75" customHeight="1" x14ac:dyDescent="0.2">
      <c r="A7" s="39"/>
      <c r="B7" s="39"/>
      <c r="C7" s="39"/>
      <c r="D7" s="39"/>
      <c r="E7" s="39"/>
      <c r="F7" s="39"/>
      <c r="G7" s="39"/>
      <c r="H7" s="13" t="s">
        <v>41</v>
      </c>
      <c r="I7" s="13" t="s">
        <v>43</v>
      </c>
      <c r="J7" s="39"/>
    </row>
    <row r="8" spans="1:18" ht="12.75" customHeight="1" x14ac:dyDescent="0.2">
      <c r="A8" s="13" t="s">
        <v>31</v>
      </c>
      <c r="B8" s="13" t="s">
        <v>28</v>
      </c>
      <c r="C8" s="13" t="s">
        <v>27</v>
      </c>
      <c r="D8" s="13" t="s">
        <v>25</v>
      </c>
      <c r="E8" s="13" t="s">
        <v>36</v>
      </c>
      <c r="F8" s="13" t="s">
        <v>38</v>
      </c>
      <c r="G8" s="13" t="s">
        <v>26</v>
      </c>
      <c r="H8" s="13">
        <v>9</v>
      </c>
      <c r="I8" s="13" t="s">
        <v>44</v>
      </c>
      <c r="J8" s="13" t="s">
        <v>46</v>
      </c>
    </row>
    <row r="9" spans="1:18" ht="12.75" customHeight="1" x14ac:dyDescent="0.2">
      <c r="A9" s="19" t="s">
        <v>47</v>
      </c>
      <c r="B9" s="19"/>
      <c r="C9" s="20" t="s">
        <v>31</v>
      </c>
      <c r="D9" s="19"/>
      <c r="E9" s="21" t="s">
        <v>279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0+I10+I14+I18+I22+I26+I30</f>
        <v>0</v>
      </c>
      <c r="R9">
        <f>0+O10+O14+O18+O22+O26+O30</f>
        <v>0</v>
      </c>
    </row>
    <row r="10" spans="1:18" x14ac:dyDescent="0.2">
      <c r="A10" s="18" t="s">
        <v>50</v>
      </c>
      <c r="B10" s="23" t="s">
        <v>28</v>
      </c>
      <c r="C10" s="23" t="s">
        <v>280</v>
      </c>
      <c r="D10" s="18" t="s">
        <v>71</v>
      </c>
      <c r="E10" s="24" t="s">
        <v>281</v>
      </c>
      <c r="F10" s="25" t="s">
        <v>282</v>
      </c>
      <c r="G10" s="26">
        <v>913.45699999999999</v>
      </c>
      <c r="H10" s="27"/>
      <c r="I10" s="27">
        <f>ROUND(ROUND(H10,2)*ROUND(G10,3),2)</f>
        <v>0</v>
      </c>
      <c r="J10" s="25" t="s">
        <v>55</v>
      </c>
      <c r="O10">
        <f>(I10*21)/100</f>
        <v>0</v>
      </c>
      <c r="P10" t="s">
        <v>27</v>
      </c>
    </row>
    <row r="11" spans="1:18" x14ac:dyDescent="0.2">
      <c r="A11" s="28" t="s">
        <v>56</v>
      </c>
      <c r="E11" s="29" t="s">
        <v>325</v>
      </c>
    </row>
    <row r="12" spans="1:18" x14ac:dyDescent="0.2">
      <c r="A12" s="30" t="s">
        <v>58</v>
      </c>
      <c r="E12" s="31" t="s">
        <v>326</v>
      </c>
    </row>
    <row r="13" spans="1:18" ht="25.5" x14ac:dyDescent="0.2">
      <c r="A13" t="s">
        <v>59</v>
      </c>
      <c r="E13" s="29" t="s">
        <v>285</v>
      </c>
    </row>
    <row r="14" spans="1:18" x14ac:dyDescent="0.2">
      <c r="A14" s="18" t="s">
        <v>50</v>
      </c>
      <c r="B14" s="23" t="s">
        <v>27</v>
      </c>
      <c r="C14" s="23" t="s">
        <v>280</v>
      </c>
      <c r="D14" s="18" t="s">
        <v>75</v>
      </c>
      <c r="E14" s="24" t="s">
        <v>281</v>
      </c>
      <c r="F14" s="25" t="s">
        <v>282</v>
      </c>
      <c r="G14" s="26">
        <v>81.42</v>
      </c>
      <c r="H14" s="27"/>
      <c r="I14" s="27">
        <f>ROUND(ROUND(H14,2)*ROUND(G14,3),2)</f>
        <v>0</v>
      </c>
      <c r="J14" s="25" t="s">
        <v>55</v>
      </c>
      <c r="O14">
        <f>(I14*21)/100</f>
        <v>0</v>
      </c>
      <c r="P14" t="s">
        <v>27</v>
      </c>
    </row>
    <row r="15" spans="1:18" ht="25.5" x14ac:dyDescent="0.2">
      <c r="A15" s="28" t="s">
        <v>56</v>
      </c>
      <c r="E15" s="29" t="s">
        <v>327</v>
      </c>
    </row>
    <row r="16" spans="1:18" x14ac:dyDescent="0.2">
      <c r="A16" s="30" t="s">
        <v>58</v>
      </c>
      <c r="E16" s="31" t="s">
        <v>328</v>
      </c>
    </row>
    <row r="17" spans="1:16" ht="25.5" x14ac:dyDescent="0.2">
      <c r="A17" t="s">
        <v>59</v>
      </c>
      <c r="E17" s="29" t="s">
        <v>285</v>
      </c>
    </row>
    <row r="18" spans="1:16" x14ac:dyDescent="0.2">
      <c r="A18" s="18" t="s">
        <v>50</v>
      </c>
      <c r="B18" s="23" t="s">
        <v>25</v>
      </c>
      <c r="C18" s="23" t="s">
        <v>329</v>
      </c>
      <c r="D18" s="18" t="s">
        <v>52</v>
      </c>
      <c r="E18" s="24" t="s">
        <v>330</v>
      </c>
      <c r="F18" s="25" t="s">
        <v>54</v>
      </c>
      <c r="G18" s="26">
        <v>1</v>
      </c>
      <c r="H18" s="27"/>
      <c r="I18" s="27">
        <f>ROUND(ROUND(H18,2)*ROUND(G18,3),2)</f>
        <v>0</v>
      </c>
      <c r="J18" s="25" t="s">
        <v>55</v>
      </c>
      <c r="O18">
        <f>(I18*21)/100</f>
        <v>0</v>
      </c>
      <c r="P18" t="s">
        <v>27</v>
      </c>
    </row>
    <row r="19" spans="1:16" ht="38.25" x14ac:dyDescent="0.2">
      <c r="A19" s="28" t="s">
        <v>56</v>
      </c>
      <c r="E19" s="29" t="s">
        <v>331</v>
      </c>
    </row>
    <row r="20" spans="1:16" x14ac:dyDescent="0.2">
      <c r="A20" s="30" t="s">
        <v>58</v>
      </c>
      <c r="E20" s="31" t="s">
        <v>52</v>
      </c>
    </row>
    <row r="21" spans="1:16" x14ac:dyDescent="0.2">
      <c r="A21" t="s">
        <v>59</v>
      </c>
      <c r="E21" s="29" t="s">
        <v>332</v>
      </c>
    </row>
    <row r="22" spans="1:16" x14ac:dyDescent="0.2">
      <c r="A22" s="18" t="s">
        <v>50</v>
      </c>
      <c r="B22" s="23" t="s">
        <v>36</v>
      </c>
      <c r="C22" s="23" t="s">
        <v>333</v>
      </c>
      <c r="D22" s="18" t="s">
        <v>52</v>
      </c>
      <c r="E22" s="24" t="s">
        <v>334</v>
      </c>
      <c r="F22" s="25" t="s">
        <v>54</v>
      </c>
      <c r="G22" s="26">
        <v>1</v>
      </c>
      <c r="H22" s="27"/>
      <c r="I22" s="27">
        <f>ROUND(ROUND(H22,2)*ROUND(G22,3),2)</f>
        <v>0</v>
      </c>
      <c r="J22" s="25" t="s">
        <v>55</v>
      </c>
      <c r="O22">
        <f>(I22*21)/100</f>
        <v>0</v>
      </c>
      <c r="P22" t="s">
        <v>27</v>
      </c>
    </row>
    <row r="23" spans="1:16" x14ac:dyDescent="0.2">
      <c r="A23" s="28" t="s">
        <v>56</v>
      </c>
      <c r="E23" s="29" t="s">
        <v>335</v>
      </c>
    </row>
    <row r="24" spans="1:16" x14ac:dyDescent="0.2">
      <c r="A24" s="30" t="s">
        <v>58</v>
      </c>
      <c r="E24" s="31" t="s">
        <v>52</v>
      </c>
    </row>
    <row r="25" spans="1:16" x14ac:dyDescent="0.2">
      <c r="A25" t="s">
        <v>59</v>
      </c>
      <c r="E25" s="29" t="s">
        <v>84</v>
      </c>
    </row>
    <row r="26" spans="1:16" x14ac:dyDescent="0.2">
      <c r="A26" s="18" t="s">
        <v>50</v>
      </c>
      <c r="B26" s="23" t="s">
        <v>38</v>
      </c>
      <c r="C26" s="23" t="s">
        <v>115</v>
      </c>
      <c r="D26" s="18" t="s">
        <v>52</v>
      </c>
      <c r="E26" s="24" t="s">
        <v>336</v>
      </c>
      <c r="F26" s="25" t="s">
        <v>54</v>
      </c>
      <c r="G26" s="26">
        <v>1</v>
      </c>
      <c r="H26" s="27"/>
      <c r="I26" s="27">
        <f>ROUND(ROUND(H26,2)*ROUND(G26,3),2)</f>
        <v>0</v>
      </c>
      <c r="J26" s="25" t="s">
        <v>55</v>
      </c>
      <c r="O26">
        <f>(I26*21)/100</f>
        <v>0</v>
      </c>
      <c r="P26" t="s">
        <v>27</v>
      </c>
    </row>
    <row r="27" spans="1:16" ht="25.5" x14ac:dyDescent="0.2">
      <c r="A27" s="28" t="s">
        <v>56</v>
      </c>
      <c r="E27" s="29" t="s">
        <v>337</v>
      </c>
    </row>
    <row r="28" spans="1:16" x14ac:dyDescent="0.2">
      <c r="A28" s="30" t="s">
        <v>58</v>
      </c>
      <c r="E28" s="31" t="s">
        <v>52</v>
      </c>
    </row>
    <row r="29" spans="1:16" x14ac:dyDescent="0.2">
      <c r="A29" t="s">
        <v>59</v>
      </c>
      <c r="E29" s="29" t="s">
        <v>118</v>
      </c>
    </row>
    <row r="30" spans="1:16" x14ac:dyDescent="0.2">
      <c r="A30" s="18" t="s">
        <v>50</v>
      </c>
      <c r="B30" s="23" t="s">
        <v>26</v>
      </c>
      <c r="C30" s="23" t="s">
        <v>338</v>
      </c>
      <c r="D30" s="18" t="s">
        <v>52</v>
      </c>
      <c r="E30" s="24" t="s">
        <v>339</v>
      </c>
      <c r="F30" s="25" t="s">
        <v>54</v>
      </c>
      <c r="G30" s="26">
        <v>1</v>
      </c>
      <c r="H30" s="27"/>
      <c r="I30" s="27">
        <f>ROUND(ROUND(H30,2)*ROUND(G30,3),2)</f>
        <v>0</v>
      </c>
      <c r="J30" s="25" t="s">
        <v>55</v>
      </c>
      <c r="O30">
        <f>(I30*21)/100</f>
        <v>0</v>
      </c>
      <c r="P30" t="s">
        <v>27</v>
      </c>
    </row>
    <row r="31" spans="1:16" ht="38.25" x14ac:dyDescent="0.2">
      <c r="A31" s="28" t="s">
        <v>56</v>
      </c>
      <c r="E31" s="29" t="s">
        <v>340</v>
      </c>
    </row>
    <row r="32" spans="1:16" x14ac:dyDescent="0.2">
      <c r="A32" s="30" t="s">
        <v>58</v>
      </c>
      <c r="E32" s="31" t="s">
        <v>52</v>
      </c>
    </row>
    <row r="33" spans="1:18" x14ac:dyDescent="0.2">
      <c r="A33" t="s">
        <v>59</v>
      </c>
      <c r="E33" s="29" t="s">
        <v>84</v>
      </c>
    </row>
    <row r="34" spans="1:18" ht="12.75" customHeight="1" x14ac:dyDescent="0.2">
      <c r="A34" s="5" t="s">
        <v>47</v>
      </c>
      <c r="B34" s="5"/>
      <c r="C34" s="32" t="s">
        <v>28</v>
      </c>
      <c r="D34" s="5"/>
      <c r="E34" s="21" t="s">
        <v>297</v>
      </c>
      <c r="F34" s="5"/>
      <c r="G34" s="5"/>
      <c r="H34" s="5"/>
      <c r="I34" s="33">
        <f>0+Q34</f>
        <v>0</v>
      </c>
      <c r="J34" s="5"/>
      <c r="O34">
        <f>0+R34</f>
        <v>0</v>
      </c>
      <c r="Q34">
        <f>0+I35+I39+I43+I47+I51+I55+I59+I63+I67+I71+I75+I79+I83+I87+I91+I95+I99+I103+I107+I111+I115+I119+I123+I127+I131+I135+I139</f>
        <v>0</v>
      </c>
      <c r="R34">
        <f>0+O35+O39+O43+O47+O51+O55+O59+O63+O67+O71+O75+O79+O83+O87+O91+O95+O99+O103+O107+O111+O115+O119+O123+O127+O131+O135+O139</f>
        <v>0</v>
      </c>
    </row>
    <row r="35" spans="1:18" x14ac:dyDescent="0.2">
      <c r="A35" s="18" t="s">
        <v>50</v>
      </c>
      <c r="B35" s="23" t="s">
        <v>85</v>
      </c>
      <c r="C35" s="23" t="s">
        <v>341</v>
      </c>
      <c r="D35" s="18" t="s">
        <v>52</v>
      </c>
      <c r="E35" s="24" t="s">
        <v>342</v>
      </c>
      <c r="F35" s="25" t="s">
        <v>205</v>
      </c>
      <c r="G35" s="26">
        <v>292.8</v>
      </c>
      <c r="H35" s="27"/>
      <c r="I35" s="27">
        <f>ROUND(ROUND(H35,2)*ROUND(G35,3),2)</f>
        <v>0</v>
      </c>
      <c r="J35" s="25" t="s">
        <v>55</v>
      </c>
      <c r="O35">
        <f>(I35*21)/100</f>
        <v>0</v>
      </c>
      <c r="P35" t="s">
        <v>27</v>
      </c>
    </row>
    <row r="36" spans="1:18" ht="25.5" x14ac:dyDescent="0.2">
      <c r="A36" s="28" t="s">
        <v>56</v>
      </c>
      <c r="E36" s="29" t="s">
        <v>343</v>
      </c>
    </row>
    <row r="37" spans="1:18" x14ac:dyDescent="0.2">
      <c r="A37" s="30" t="s">
        <v>58</v>
      </c>
      <c r="E37" s="31" t="s">
        <v>344</v>
      </c>
    </row>
    <row r="38" spans="1:18" ht="38.25" x14ac:dyDescent="0.2">
      <c r="A38" t="s">
        <v>59</v>
      </c>
      <c r="E38" s="29" t="s">
        <v>345</v>
      </c>
    </row>
    <row r="39" spans="1:18" x14ac:dyDescent="0.2">
      <c r="A39" s="18" t="s">
        <v>50</v>
      </c>
      <c r="B39" s="23" t="s">
        <v>87</v>
      </c>
      <c r="C39" s="23" t="s">
        <v>346</v>
      </c>
      <c r="D39" s="18" t="s">
        <v>52</v>
      </c>
      <c r="E39" s="24" t="s">
        <v>347</v>
      </c>
      <c r="F39" s="25" t="s">
        <v>65</v>
      </c>
      <c r="G39" s="26">
        <v>16</v>
      </c>
      <c r="H39" s="27"/>
      <c r="I39" s="27">
        <f>ROUND(ROUND(H39,2)*ROUND(G39,3),2)</f>
        <v>0</v>
      </c>
      <c r="J39" s="25" t="s">
        <v>55</v>
      </c>
      <c r="O39">
        <f>(I39*21)/100</f>
        <v>0</v>
      </c>
      <c r="P39" t="s">
        <v>27</v>
      </c>
    </row>
    <row r="40" spans="1:18" ht="38.25" x14ac:dyDescent="0.2">
      <c r="A40" s="28" t="s">
        <v>56</v>
      </c>
      <c r="E40" s="29" t="s">
        <v>348</v>
      </c>
    </row>
    <row r="41" spans="1:18" x14ac:dyDescent="0.2">
      <c r="A41" s="30" t="s">
        <v>58</v>
      </c>
      <c r="E41" s="31" t="s">
        <v>349</v>
      </c>
    </row>
    <row r="42" spans="1:18" ht="114.75" x14ac:dyDescent="0.2">
      <c r="A42" t="s">
        <v>59</v>
      </c>
      <c r="E42" s="29" t="s">
        <v>350</v>
      </c>
    </row>
    <row r="43" spans="1:18" x14ac:dyDescent="0.2">
      <c r="A43" s="18" t="s">
        <v>50</v>
      </c>
      <c r="B43" s="23" t="s">
        <v>42</v>
      </c>
      <c r="C43" s="23" t="s">
        <v>351</v>
      </c>
      <c r="D43" s="18" t="s">
        <v>52</v>
      </c>
      <c r="E43" s="24" t="s">
        <v>352</v>
      </c>
      <c r="F43" s="25" t="s">
        <v>65</v>
      </c>
      <c r="G43" s="26">
        <v>3</v>
      </c>
      <c r="H43" s="27"/>
      <c r="I43" s="27">
        <f>ROUND(ROUND(H43,2)*ROUND(G43,3),2)</f>
        <v>0</v>
      </c>
      <c r="J43" s="25" t="s">
        <v>55</v>
      </c>
      <c r="O43">
        <f>(I43*21)/100</f>
        <v>0</v>
      </c>
      <c r="P43" t="s">
        <v>27</v>
      </c>
    </row>
    <row r="44" spans="1:18" ht="25.5" x14ac:dyDescent="0.2">
      <c r="A44" s="28" t="s">
        <v>56</v>
      </c>
      <c r="E44" s="29" t="s">
        <v>353</v>
      </c>
    </row>
    <row r="45" spans="1:18" x14ac:dyDescent="0.2">
      <c r="A45" s="30" t="s">
        <v>58</v>
      </c>
      <c r="E45" s="31" t="s">
        <v>52</v>
      </c>
    </row>
    <row r="46" spans="1:18" ht="114.75" x14ac:dyDescent="0.2">
      <c r="A46" t="s">
        <v>59</v>
      </c>
      <c r="E46" s="29" t="s">
        <v>350</v>
      </c>
    </row>
    <row r="47" spans="1:18" ht="25.5" x14ac:dyDescent="0.2">
      <c r="A47" s="18" t="s">
        <v>50</v>
      </c>
      <c r="B47" s="23" t="s">
        <v>44</v>
      </c>
      <c r="C47" s="23" t="s">
        <v>354</v>
      </c>
      <c r="D47" s="18" t="s">
        <v>52</v>
      </c>
      <c r="E47" s="24" t="s">
        <v>355</v>
      </c>
      <c r="F47" s="25" t="s">
        <v>300</v>
      </c>
      <c r="G47" s="26">
        <v>35.4</v>
      </c>
      <c r="H47" s="27"/>
      <c r="I47" s="27">
        <f>ROUND(ROUND(H47,2)*ROUND(G47,3),2)</f>
        <v>0</v>
      </c>
      <c r="J47" s="25" t="s">
        <v>55</v>
      </c>
      <c r="O47">
        <f>(I47*21)/100</f>
        <v>0</v>
      </c>
      <c r="P47" t="s">
        <v>27</v>
      </c>
    </row>
    <row r="48" spans="1:18" ht="38.25" x14ac:dyDescent="0.2">
      <c r="A48" s="28" t="s">
        <v>56</v>
      </c>
      <c r="E48" s="29" t="s">
        <v>356</v>
      </c>
    </row>
    <row r="49" spans="1:16" x14ac:dyDescent="0.2">
      <c r="A49" s="30" t="s">
        <v>58</v>
      </c>
      <c r="E49" s="31" t="s">
        <v>357</v>
      </c>
    </row>
    <row r="50" spans="1:16" ht="63.75" x14ac:dyDescent="0.2">
      <c r="A50" t="s">
        <v>59</v>
      </c>
      <c r="E50" s="29" t="s">
        <v>358</v>
      </c>
    </row>
    <row r="51" spans="1:16" ht="25.5" x14ac:dyDescent="0.2">
      <c r="A51" s="18" t="s">
        <v>50</v>
      </c>
      <c r="B51" s="23" t="s">
        <v>46</v>
      </c>
      <c r="C51" s="23" t="s">
        <v>359</v>
      </c>
      <c r="D51" s="18" t="s">
        <v>52</v>
      </c>
      <c r="E51" s="24" t="s">
        <v>360</v>
      </c>
      <c r="F51" s="25" t="s">
        <v>300</v>
      </c>
      <c r="G51" s="26">
        <v>101.82899999999999</v>
      </c>
      <c r="H51" s="27"/>
      <c r="I51" s="27">
        <f>ROUND(ROUND(H51,2)*ROUND(G51,3),2)</f>
        <v>0</v>
      </c>
      <c r="J51" s="25" t="s">
        <v>55</v>
      </c>
      <c r="O51">
        <f>(I51*21)/100</f>
        <v>0</v>
      </c>
      <c r="P51" t="s">
        <v>27</v>
      </c>
    </row>
    <row r="52" spans="1:16" ht="51" x14ac:dyDescent="0.2">
      <c r="A52" s="28" t="s">
        <v>56</v>
      </c>
      <c r="E52" s="29" t="s">
        <v>361</v>
      </c>
    </row>
    <row r="53" spans="1:16" x14ac:dyDescent="0.2">
      <c r="A53" s="30" t="s">
        <v>58</v>
      </c>
      <c r="E53" s="31" t="s">
        <v>362</v>
      </c>
    </row>
    <row r="54" spans="1:16" ht="63.75" x14ac:dyDescent="0.2">
      <c r="A54" t="s">
        <v>59</v>
      </c>
      <c r="E54" s="29" t="s">
        <v>358</v>
      </c>
    </row>
    <row r="55" spans="1:16" x14ac:dyDescent="0.2">
      <c r="A55" s="18" t="s">
        <v>50</v>
      </c>
      <c r="B55" s="23" t="s">
        <v>100</v>
      </c>
      <c r="C55" s="23" t="s">
        <v>363</v>
      </c>
      <c r="D55" s="18" t="s">
        <v>52</v>
      </c>
      <c r="E55" s="24" t="s">
        <v>364</v>
      </c>
      <c r="F55" s="25" t="s">
        <v>300</v>
      </c>
      <c r="G55" s="26">
        <v>11.808</v>
      </c>
      <c r="H55" s="27"/>
      <c r="I55" s="27">
        <f>ROUND(ROUND(H55,2)*ROUND(G55,3),2)</f>
        <v>0</v>
      </c>
      <c r="J55" s="25" t="s">
        <v>55</v>
      </c>
      <c r="O55">
        <f>(I55*21)/100</f>
        <v>0</v>
      </c>
      <c r="P55" t="s">
        <v>27</v>
      </c>
    </row>
    <row r="56" spans="1:16" ht="25.5" x14ac:dyDescent="0.2">
      <c r="A56" s="28" t="s">
        <v>56</v>
      </c>
      <c r="E56" s="29" t="s">
        <v>365</v>
      </c>
    </row>
    <row r="57" spans="1:16" x14ac:dyDescent="0.2">
      <c r="A57" s="30" t="s">
        <v>58</v>
      </c>
      <c r="E57" s="31" t="s">
        <v>52</v>
      </c>
    </row>
    <row r="58" spans="1:16" ht="63.75" x14ac:dyDescent="0.2">
      <c r="A58" t="s">
        <v>59</v>
      </c>
      <c r="E58" s="29" t="s">
        <v>358</v>
      </c>
    </row>
    <row r="59" spans="1:16" x14ac:dyDescent="0.2">
      <c r="A59" s="18" t="s">
        <v>50</v>
      </c>
      <c r="B59" s="23" t="s">
        <v>105</v>
      </c>
      <c r="C59" s="23" t="s">
        <v>366</v>
      </c>
      <c r="D59" s="18" t="s">
        <v>52</v>
      </c>
      <c r="E59" s="24" t="s">
        <v>367</v>
      </c>
      <c r="F59" s="25" t="s">
        <v>300</v>
      </c>
      <c r="G59" s="26">
        <v>5.8920000000000003</v>
      </c>
      <c r="H59" s="27"/>
      <c r="I59" s="27">
        <f>ROUND(ROUND(H59,2)*ROUND(G59,3),2)</f>
        <v>0</v>
      </c>
      <c r="J59" s="25" t="s">
        <v>55</v>
      </c>
      <c r="O59">
        <f>(I59*21)/100</f>
        <v>0</v>
      </c>
      <c r="P59" t="s">
        <v>27</v>
      </c>
    </row>
    <row r="60" spans="1:16" ht="25.5" x14ac:dyDescent="0.2">
      <c r="A60" s="28" t="s">
        <v>56</v>
      </c>
      <c r="E60" s="29" t="s">
        <v>368</v>
      </c>
    </row>
    <row r="61" spans="1:16" x14ac:dyDescent="0.2">
      <c r="A61" s="30" t="s">
        <v>58</v>
      </c>
      <c r="E61" s="31" t="s">
        <v>369</v>
      </c>
    </row>
    <row r="62" spans="1:16" ht="63.75" x14ac:dyDescent="0.2">
      <c r="A62" t="s">
        <v>59</v>
      </c>
      <c r="E62" s="29" t="s">
        <v>358</v>
      </c>
    </row>
    <row r="63" spans="1:16" x14ac:dyDescent="0.2">
      <c r="A63" s="18" t="s">
        <v>50</v>
      </c>
      <c r="B63" s="23" t="s">
        <v>109</v>
      </c>
      <c r="C63" s="23" t="s">
        <v>370</v>
      </c>
      <c r="D63" s="18" t="s">
        <v>52</v>
      </c>
      <c r="E63" s="24" t="s">
        <v>371</v>
      </c>
      <c r="F63" s="25" t="s">
        <v>127</v>
      </c>
      <c r="G63" s="26">
        <v>29.5</v>
      </c>
      <c r="H63" s="27"/>
      <c r="I63" s="27">
        <f>ROUND(ROUND(H63,2)*ROUND(G63,3),2)</f>
        <v>0</v>
      </c>
      <c r="J63" s="25" t="s">
        <v>55</v>
      </c>
      <c r="O63">
        <f>(I63*21)/100</f>
        <v>0</v>
      </c>
      <c r="P63" t="s">
        <v>27</v>
      </c>
    </row>
    <row r="64" spans="1:16" ht="25.5" x14ac:dyDescent="0.2">
      <c r="A64" s="28" t="s">
        <v>56</v>
      </c>
      <c r="E64" s="29" t="s">
        <v>372</v>
      </c>
    </row>
    <row r="65" spans="1:16" x14ac:dyDescent="0.2">
      <c r="A65" s="30" t="s">
        <v>58</v>
      </c>
      <c r="E65" s="31" t="s">
        <v>52</v>
      </c>
    </row>
    <row r="66" spans="1:16" ht="38.25" x14ac:dyDescent="0.2">
      <c r="A66" t="s">
        <v>59</v>
      </c>
      <c r="E66" s="29" t="s">
        <v>373</v>
      </c>
    </row>
    <row r="67" spans="1:16" x14ac:dyDescent="0.2">
      <c r="A67" s="18" t="s">
        <v>50</v>
      </c>
      <c r="B67" s="23" t="s">
        <v>114</v>
      </c>
      <c r="C67" s="23" t="s">
        <v>374</v>
      </c>
      <c r="D67" s="18" t="s">
        <v>52</v>
      </c>
      <c r="E67" s="24" t="s">
        <v>375</v>
      </c>
      <c r="F67" s="25" t="s">
        <v>300</v>
      </c>
      <c r="G67" s="26">
        <v>152.79</v>
      </c>
      <c r="H67" s="27"/>
      <c r="I67" s="27">
        <f>ROUND(ROUND(H67,2)*ROUND(G67,3),2)</f>
        <v>0</v>
      </c>
      <c r="J67" s="25" t="s">
        <v>55</v>
      </c>
      <c r="O67">
        <f>(I67*21)/100</f>
        <v>0</v>
      </c>
      <c r="P67" t="s">
        <v>27</v>
      </c>
    </row>
    <row r="68" spans="1:16" ht="25.5" x14ac:dyDescent="0.2">
      <c r="A68" s="28" t="s">
        <v>56</v>
      </c>
      <c r="E68" s="29" t="s">
        <v>376</v>
      </c>
    </row>
    <row r="69" spans="1:16" x14ac:dyDescent="0.2">
      <c r="A69" s="30" t="s">
        <v>58</v>
      </c>
      <c r="E69" s="31" t="s">
        <v>377</v>
      </c>
    </row>
    <row r="70" spans="1:16" ht="38.25" x14ac:dyDescent="0.2">
      <c r="A70" t="s">
        <v>59</v>
      </c>
      <c r="E70" s="29" t="s">
        <v>378</v>
      </c>
    </row>
    <row r="71" spans="1:16" x14ac:dyDescent="0.2">
      <c r="A71" s="18" t="s">
        <v>50</v>
      </c>
      <c r="B71" s="23" t="s">
        <v>119</v>
      </c>
      <c r="C71" s="23" t="s">
        <v>379</v>
      </c>
      <c r="D71" s="18" t="s">
        <v>52</v>
      </c>
      <c r="E71" s="24" t="s">
        <v>380</v>
      </c>
      <c r="F71" s="25" t="s">
        <v>300</v>
      </c>
      <c r="G71" s="26">
        <v>18.687999999999999</v>
      </c>
      <c r="H71" s="27"/>
      <c r="I71" s="27">
        <f>ROUND(ROUND(H71,2)*ROUND(G71,3),2)</f>
        <v>0</v>
      </c>
      <c r="J71" s="25" t="s">
        <v>55</v>
      </c>
      <c r="O71">
        <f>(I71*21)/100</f>
        <v>0</v>
      </c>
      <c r="P71" t="s">
        <v>27</v>
      </c>
    </row>
    <row r="72" spans="1:16" ht="25.5" x14ac:dyDescent="0.2">
      <c r="A72" s="28" t="s">
        <v>56</v>
      </c>
      <c r="E72" s="29" t="s">
        <v>381</v>
      </c>
    </row>
    <row r="73" spans="1:16" x14ac:dyDescent="0.2">
      <c r="A73" s="30" t="s">
        <v>58</v>
      </c>
      <c r="E73" s="31" t="s">
        <v>382</v>
      </c>
    </row>
    <row r="74" spans="1:16" ht="63.75" x14ac:dyDescent="0.2">
      <c r="A74" t="s">
        <v>59</v>
      </c>
      <c r="E74" s="29" t="s">
        <v>383</v>
      </c>
    </row>
    <row r="75" spans="1:16" x14ac:dyDescent="0.2">
      <c r="A75" s="18" t="s">
        <v>50</v>
      </c>
      <c r="B75" s="23" t="s">
        <v>124</v>
      </c>
      <c r="C75" s="23" t="s">
        <v>384</v>
      </c>
      <c r="D75" s="18" t="s">
        <v>52</v>
      </c>
      <c r="E75" s="24" t="s">
        <v>385</v>
      </c>
      <c r="F75" s="25" t="s">
        <v>300</v>
      </c>
      <c r="G75" s="26">
        <v>165.29900000000001</v>
      </c>
      <c r="H75" s="27"/>
      <c r="I75" s="27">
        <f>ROUND(ROUND(H75,2)*ROUND(G75,3),2)</f>
        <v>0</v>
      </c>
      <c r="J75" s="25" t="s">
        <v>55</v>
      </c>
      <c r="O75">
        <f>(I75*21)/100</f>
        <v>0</v>
      </c>
      <c r="P75" t="s">
        <v>27</v>
      </c>
    </row>
    <row r="76" spans="1:16" ht="25.5" x14ac:dyDescent="0.2">
      <c r="A76" s="28" t="s">
        <v>56</v>
      </c>
      <c r="E76" s="29" t="s">
        <v>386</v>
      </c>
    </row>
    <row r="77" spans="1:16" x14ac:dyDescent="0.2">
      <c r="A77" s="30" t="s">
        <v>58</v>
      </c>
      <c r="E77" s="31" t="s">
        <v>387</v>
      </c>
    </row>
    <row r="78" spans="1:16" ht="318.75" x14ac:dyDescent="0.2">
      <c r="A78" t="s">
        <v>59</v>
      </c>
      <c r="E78" s="29" t="s">
        <v>388</v>
      </c>
    </row>
    <row r="79" spans="1:16" x14ac:dyDescent="0.2">
      <c r="A79" s="18" t="s">
        <v>50</v>
      </c>
      <c r="B79" s="23" t="s">
        <v>130</v>
      </c>
      <c r="C79" s="23" t="s">
        <v>389</v>
      </c>
      <c r="D79" s="18" t="s">
        <v>52</v>
      </c>
      <c r="E79" s="24" t="s">
        <v>390</v>
      </c>
      <c r="F79" s="25" t="s">
        <v>300</v>
      </c>
      <c r="G79" s="26">
        <v>113.47799999999999</v>
      </c>
      <c r="H79" s="27"/>
      <c r="I79" s="27">
        <f>ROUND(ROUND(H79,2)*ROUND(G79,3),2)</f>
        <v>0</v>
      </c>
      <c r="J79" s="25" t="s">
        <v>55</v>
      </c>
      <c r="O79">
        <f>(I79*21)/100</f>
        <v>0</v>
      </c>
      <c r="P79" t="s">
        <v>27</v>
      </c>
    </row>
    <row r="80" spans="1:16" ht="25.5" x14ac:dyDescent="0.2">
      <c r="A80" s="28" t="s">
        <v>56</v>
      </c>
      <c r="E80" s="29" t="s">
        <v>391</v>
      </c>
    </row>
    <row r="81" spans="1:16" x14ac:dyDescent="0.2">
      <c r="A81" s="30" t="s">
        <v>58</v>
      </c>
      <c r="E81" s="31" t="s">
        <v>392</v>
      </c>
    </row>
    <row r="82" spans="1:16" ht="318.75" x14ac:dyDescent="0.2">
      <c r="A82" t="s">
        <v>59</v>
      </c>
      <c r="E82" s="29" t="s">
        <v>388</v>
      </c>
    </row>
    <row r="83" spans="1:16" x14ac:dyDescent="0.2">
      <c r="A83" s="18" t="s">
        <v>50</v>
      </c>
      <c r="B83" s="23" t="s">
        <v>135</v>
      </c>
      <c r="C83" s="23" t="s">
        <v>393</v>
      </c>
      <c r="D83" s="18" t="s">
        <v>52</v>
      </c>
      <c r="E83" s="24" t="s">
        <v>394</v>
      </c>
      <c r="F83" s="25" t="s">
        <v>300</v>
      </c>
      <c r="G83" s="26">
        <v>273.48099999999999</v>
      </c>
      <c r="H83" s="27"/>
      <c r="I83" s="27">
        <f>ROUND(ROUND(H83,2)*ROUND(G83,3),2)</f>
        <v>0</v>
      </c>
      <c r="J83" s="25" t="s">
        <v>55</v>
      </c>
      <c r="O83">
        <f>(I83*21)/100</f>
        <v>0</v>
      </c>
      <c r="P83" t="s">
        <v>27</v>
      </c>
    </row>
    <row r="84" spans="1:16" ht="25.5" x14ac:dyDescent="0.2">
      <c r="A84" s="28" t="s">
        <v>56</v>
      </c>
      <c r="E84" s="29" t="s">
        <v>395</v>
      </c>
    </row>
    <row r="85" spans="1:16" x14ac:dyDescent="0.2">
      <c r="A85" s="30" t="s">
        <v>58</v>
      </c>
      <c r="E85" s="31" t="s">
        <v>396</v>
      </c>
    </row>
    <row r="86" spans="1:16" ht="318.75" x14ac:dyDescent="0.2">
      <c r="A86" t="s">
        <v>59</v>
      </c>
      <c r="E86" s="29" t="s">
        <v>397</v>
      </c>
    </row>
    <row r="87" spans="1:16" x14ac:dyDescent="0.2">
      <c r="A87" s="18" t="s">
        <v>50</v>
      </c>
      <c r="B87" s="23" t="s">
        <v>142</v>
      </c>
      <c r="C87" s="23" t="s">
        <v>398</v>
      </c>
      <c r="D87" s="18" t="s">
        <v>71</v>
      </c>
      <c r="E87" s="24" t="s">
        <v>399</v>
      </c>
      <c r="F87" s="25" t="s">
        <v>300</v>
      </c>
      <c r="G87" s="26">
        <v>37.677</v>
      </c>
      <c r="H87" s="27"/>
      <c r="I87" s="27">
        <f>ROUND(ROUND(H87,2)*ROUND(G87,3),2)</f>
        <v>0</v>
      </c>
      <c r="J87" s="25" t="s">
        <v>55</v>
      </c>
      <c r="O87">
        <f>(I87*21)/100</f>
        <v>0</v>
      </c>
      <c r="P87" t="s">
        <v>27</v>
      </c>
    </row>
    <row r="88" spans="1:16" x14ac:dyDescent="0.2">
      <c r="A88" s="28" t="s">
        <v>56</v>
      </c>
      <c r="E88" s="29" t="s">
        <v>400</v>
      </c>
    </row>
    <row r="89" spans="1:16" x14ac:dyDescent="0.2">
      <c r="A89" s="30" t="s">
        <v>58</v>
      </c>
      <c r="E89" s="31" t="s">
        <v>401</v>
      </c>
    </row>
    <row r="90" spans="1:16" ht="267.75" x14ac:dyDescent="0.2">
      <c r="A90" t="s">
        <v>59</v>
      </c>
      <c r="E90" s="29" t="s">
        <v>402</v>
      </c>
    </row>
    <row r="91" spans="1:16" x14ac:dyDescent="0.2">
      <c r="A91" s="18" t="s">
        <v>50</v>
      </c>
      <c r="B91" s="23" t="s">
        <v>147</v>
      </c>
      <c r="C91" s="23" t="s">
        <v>398</v>
      </c>
      <c r="D91" s="18" t="s">
        <v>75</v>
      </c>
      <c r="E91" s="24" t="s">
        <v>399</v>
      </c>
      <c r="F91" s="25" t="s">
        <v>300</v>
      </c>
      <c r="G91" s="26">
        <v>49.862000000000002</v>
      </c>
      <c r="H91" s="27"/>
      <c r="I91" s="27">
        <f>ROUND(ROUND(H91,2)*ROUND(G91,3),2)</f>
        <v>0</v>
      </c>
      <c r="J91" s="25" t="s">
        <v>55</v>
      </c>
      <c r="O91">
        <f>(I91*21)/100</f>
        <v>0</v>
      </c>
      <c r="P91" t="s">
        <v>27</v>
      </c>
    </row>
    <row r="92" spans="1:16" ht="38.25" x14ac:dyDescent="0.2">
      <c r="A92" s="28" t="s">
        <v>56</v>
      </c>
      <c r="E92" s="29" t="s">
        <v>403</v>
      </c>
    </row>
    <row r="93" spans="1:16" x14ac:dyDescent="0.2">
      <c r="A93" s="30" t="s">
        <v>58</v>
      </c>
      <c r="E93" s="31" t="s">
        <v>404</v>
      </c>
    </row>
    <row r="94" spans="1:16" ht="267.75" x14ac:dyDescent="0.2">
      <c r="A94" t="s">
        <v>59</v>
      </c>
      <c r="E94" s="29" t="s">
        <v>402</v>
      </c>
    </row>
    <row r="95" spans="1:16" x14ac:dyDescent="0.2">
      <c r="A95" s="18" t="s">
        <v>50</v>
      </c>
      <c r="B95" s="23" t="s">
        <v>150</v>
      </c>
      <c r="C95" s="23" t="s">
        <v>405</v>
      </c>
      <c r="D95" s="18" t="s">
        <v>52</v>
      </c>
      <c r="E95" s="24" t="s">
        <v>406</v>
      </c>
      <c r="F95" s="25" t="s">
        <v>300</v>
      </c>
      <c r="G95" s="26">
        <v>165.22900000000001</v>
      </c>
      <c r="H95" s="27"/>
      <c r="I95" s="27">
        <f>ROUND(ROUND(H95,2)*ROUND(G95,3),2)</f>
        <v>0</v>
      </c>
      <c r="J95" s="25" t="s">
        <v>55</v>
      </c>
      <c r="O95">
        <f>(I95*21)/100</f>
        <v>0</v>
      </c>
      <c r="P95" t="s">
        <v>27</v>
      </c>
    </row>
    <row r="96" spans="1:16" x14ac:dyDescent="0.2">
      <c r="A96" s="28" t="s">
        <v>56</v>
      </c>
      <c r="E96" s="29" t="s">
        <v>407</v>
      </c>
    </row>
    <row r="97" spans="1:16" x14ac:dyDescent="0.2">
      <c r="A97" s="30" t="s">
        <v>58</v>
      </c>
      <c r="E97" s="31" t="s">
        <v>52</v>
      </c>
    </row>
    <row r="98" spans="1:16" ht="191.25" x14ac:dyDescent="0.2">
      <c r="A98" t="s">
        <v>59</v>
      </c>
      <c r="E98" s="29" t="s">
        <v>408</v>
      </c>
    </row>
    <row r="99" spans="1:16" x14ac:dyDescent="0.2">
      <c r="A99" s="18" t="s">
        <v>50</v>
      </c>
      <c r="B99" s="23" t="s">
        <v>155</v>
      </c>
      <c r="C99" s="23" t="s">
        <v>409</v>
      </c>
      <c r="D99" s="18" t="s">
        <v>52</v>
      </c>
      <c r="E99" s="24" t="s">
        <v>410</v>
      </c>
      <c r="F99" s="25" t="s">
        <v>300</v>
      </c>
      <c r="G99" s="26">
        <v>63.616</v>
      </c>
      <c r="H99" s="27"/>
      <c r="I99" s="27">
        <f>ROUND(ROUND(H99,2)*ROUND(G99,3),2)</f>
        <v>0</v>
      </c>
      <c r="J99" s="25" t="s">
        <v>55</v>
      </c>
      <c r="O99">
        <f>(I99*21)/100</f>
        <v>0</v>
      </c>
      <c r="P99" t="s">
        <v>27</v>
      </c>
    </row>
    <row r="100" spans="1:16" ht="76.5" x14ac:dyDescent="0.2">
      <c r="A100" s="28" t="s">
        <v>56</v>
      </c>
      <c r="E100" s="29" t="s">
        <v>411</v>
      </c>
    </row>
    <row r="101" spans="1:16" ht="38.25" x14ac:dyDescent="0.2">
      <c r="A101" s="30" t="s">
        <v>58</v>
      </c>
      <c r="E101" s="31" t="s">
        <v>412</v>
      </c>
    </row>
    <row r="102" spans="1:16" ht="280.5" x14ac:dyDescent="0.2">
      <c r="A102" t="s">
        <v>59</v>
      </c>
      <c r="E102" s="29" t="s">
        <v>413</v>
      </c>
    </row>
    <row r="103" spans="1:16" x14ac:dyDescent="0.2">
      <c r="A103" s="18" t="s">
        <v>50</v>
      </c>
      <c r="B103" s="23" t="s">
        <v>157</v>
      </c>
      <c r="C103" s="23" t="s">
        <v>414</v>
      </c>
      <c r="D103" s="18" t="s">
        <v>71</v>
      </c>
      <c r="E103" s="24" t="s">
        <v>415</v>
      </c>
      <c r="F103" s="25" t="s">
        <v>205</v>
      </c>
      <c r="G103" s="26">
        <v>124.23</v>
      </c>
      <c r="H103" s="27"/>
      <c r="I103" s="27">
        <f>ROUND(ROUND(H103,2)*ROUND(G103,3),2)</f>
        <v>0</v>
      </c>
      <c r="J103" s="25" t="s">
        <v>55</v>
      </c>
      <c r="O103">
        <f>(I103*21)/100</f>
        <v>0</v>
      </c>
      <c r="P103" t="s">
        <v>27</v>
      </c>
    </row>
    <row r="104" spans="1:16" ht="25.5" x14ac:dyDescent="0.2">
      <c r="A104" s="28" t="s">
        <v>56</v>
      </c>
      <c r="E104" s="29" t="s">
        <v>416</v>
      </c>
    </row>
    <row r="105" spans="1:16" x14ac:dyDescent="0.2">
      <c r="A105" s="30" t="s">
        <v>58</v>
      </c>
      <c r="E105" s="31" t="s">
        <v>417</v>
      </c>
    </row>
    <row r="106" spans="1:16" ht="267.75" x14ac:dyDescent="0.2">
      <c r="A106" t="s">
        <v>59</v>
      </c>
      <c r="E106" s="29" t="s">
        <v>402</v>
      </c>
    </row>
    <row r="107" spans="1:16" x14ac:dyDescent="0.2">
      <c r="A107" s="18" t="s">
        <v>50</v>
      </c>
      <c r="B107" s="23" t="s">
        <v>164</v>
      </c>
      <c r="C107" s="23" t="s">
        <v>414</v>
      </c>
      <c r="D107" s="18" t="s">
        <v>75</v>
      </c>
      <c r="E107" s="24" t="s">
        <v>415</v>
      </c>
      <c r="F107" s="25" t="s">
        <v>205</v>
      </c>
      <c r="G107" s="26">
        <v>21.48</v>
      </c>
      <c r="H107" s="27"/>
      <c r="I107" s="27">
        <f>ROUND(ROUND(H107,2)*ROUND(G107,3),2)</f>
        <v>0</v>
      </c>
      <c r="J107" s="25" t="s">
        <v>55</v>
      </c>
      <c r="O107">
        <f>(I107*21)/100</f>
        <v>0</v>
      </c>
      <c r="P107" t="s">
        <v>27</v>
      </c>
    </row>
    <row r="108" spans="1:16" x14ac:dyDescent="0.2">
      <c r="A108" s="28" t="s">
        <v>56</v>
      </c>
      <c r="E108" s="29" t="s">
        <v>418</v>
      </c>
    </row>
    <row r="109" spans="1:16" x14ac:dyDescent="0.2">
      <c r="A109" s="30" t="s">
        <v>58</v>
      </c>
      <c r="E109" s="31" t="s">
        <v>419</v>
      </c>
    </row>
    <row r="110" spans="1:16" ht="267.75" x14ac:dyDescent="0.2">
      <c r="A110" t="s">
        <v>59</v>
      </c>
      <c r="E110" s="29" t="s">
        <v>402</v>
      </c>
    </row>
    <row r="111" spans="1:16" x14ac:dyDescent="0.2">
      <c r="A111" s="18" t="s">
        <v>50</v>
      </c>
      <c r="B111" s="23" t="s">
        <v>167</v>
      </c>
      <c r="C111" s="23" t="s">
        <v>420</v>
      </c>
      <c r="D111" s="18" t="s">
        <v>52</v>
      </c>
      <c r="E111" s="24" t="s">
        <v>421</v>
      </c>
      <c r="F111" s="25" t="s">
        <v>300</v>
      </c>
      <c r="G111" s="26">
        <v>77.760000000000005</v>
      </c>
      <c r="H111" s="27"/>
      <c r="I111" s="27">
        <f>ROUND(ROUND(H111,2)*ROUND(G111,3),2)</f>
        <v>0</v>
      </c>
      <c r="J111" s="25" t="s">
        <v>55</v>
      </c>
      <c r="O111">
        <f>(I111*21)/100</f>
        <v>0</v>
      </c>
      <c r="P111" t="s">
        <v>27</v>
      </c>
    </row>
    <row r="112" spans="1:16" ht="38.25" x14ac:dyDescent="0.2">
      <c r="A112" s="28" t="s">
        <v>56</v>
      </c>
      <c r="E112" s="29" t="s">
        <v>422</v>
      </c>
    </row>
    <row r="113" spans="1:16" x14ac:dyDescent="0.2">
      <c r="A113" s="30" t="s">
        <v>58</v>
      </c>
      <c r="E113" s="31" t="s">
        <v>423</v>
      </c>
    </row>
    <row r="114" spans="1:16" ht="229.5" x14ac:dyDescent="0.2">
      <c r="A114" t="s">
        <v>59</v>
      </c>
      <c r="E114" s="29" t="s">
        <v>424</v>
      </c>
    </row>
    <row r="115" spans="1:16" x14ac:dyDescent="0.2">
      <c r="A115" s="18" t="s">
        <v>50</v>
      </c>
      <c r="B115" s="23" t="s">
        <v>171</v>
      </c>
      <c r="C115" s="23" t="s">
        <v>425</v>
      </c>
      <c r="D115" s="18" t="s">
        <v>52</v>
      </c>
      <c r="E115" s="24" t="s">
        <v>426</v>
      </c>
      <c r="F115" s="25" t="s">
        <v>300</v>
      </c>
      <c r="G115" s="26">
        <v>116.64</v>
      </c>
      <c r="H115" s="27"/>
      <c r="I115" s="27">
        <f>ROUND(ROUND(H115,2)*ROUND(G115,3),2)</f>
        <v>0</v>
      </c>
      <c r="J115" s="25" t="s">
        <v>55</v>
      </c>
      <c r="O115">
        <f>(I115*21)/100</f>
        <v>0</v>
      </c>
      <c r="P115" t="s">
        <v>27</v>
      </c>
    </row>
    <row r="116" spans="1:16" ht="38.25" x14ac:dyDescent="0.2">
      <c r="A116" s="28" t="s">
        <v>56</v>
      </c>
      <c r="E116" s="29" t="s">
        <v>427</v>
      </c>
    </row>
    <row r="117" spans="1:16" x14ac:dyDescent="0.2">
      <c r="A117" s="30" t="s">
        <v>58</v>
      </c>
      <c r="E117" s="31" t="s">
        <v>428</v>
      </c>
    </row>
    <row r="118" spans="1:16" ht="229.5" x14ac:dyDescent="0.2">
      <c r="A118" t="s">
        <v>59</v>
      </c>
      <c r="E118" s="29" t="s">
        <v>429</v>
      </c>
    </row>
    <row r="119" spans="1:16" x14ac:dyDescent="0.2">
      <c r="A119" s="18" t="s">
        <v>50</v>
      </c>
      <c r="B119" s="23" t="s">
        <v>175</v>
      </c>
      <c r="C119" s="23" t="s">
        <v>430</v>
      </c>
      <c r="D119" s="18" t="s">
        <v>52</v>
      </c>
      <c r="E119" s="24" t="s">
        <v>431</v>
      </c>
      <c r="F119" s="25" t="s">
        <v>205</v>
      </c>
      <c r="G119" s="26">
        <v>412</v>
      </c>
      <c r="H119" s="27"/>
      <c r="I119" s="27">
        <f>ROUND(ROUND(H119,2)*ROUND(G119,3),2)</f>
        <v>0</v>
      </c>
      <c r="J119" s="25" t="s">
        <v>55</v>
      </c>
      <c r="O119">
        <f>(I119*21)/100</f>
        <v>0</v>
      </c>
      <c r="P119" t="s">
        <v>27</v>
      </c>
    </row>
    <row r="120" spans="1:16" x14ac:dyDescent="0.2">
      <c r="A120" s="28" t="s">
        <v>56</v>
      </c>
      <c r="E120" s="29" t="s">
        <v>432</v>
      </c>
    </row>
    <row r="121" spans="1:16" x14ac:dyDescent="0.2">
      <c r="A121" s="30" t="s">
        <v>58</v>
      </c>
      <c r="E121" s="31" t="s">
        <v>433</v>
      </c>
    </row>
    <row r="122" spans="1:16" ht="25.5" x14ac:dyDescent="0.2">
      <c r="A122" t="s">
        <v>59</v>
      </c>
      <c r="E122" s="29" t="s">
        <v>434</v>
      </c>
    </row>
    <row r="123" spans="1:16" x14ac:dyDescent="0.2">
      <c r="A123" s="18" t="s">
        <v>50</v>
      </c>
      <c r="B123" s="23" t="s">
        <v>180</v>
      </c>
      <c r="C123" s="23" t="s">
        <v>435</v>
      </c>
      <c r="D123" s="18" t="s">
        <v>52</v>
      </c>
      <c r="E123" s="24" t="s">
        <v>436</v>
      </c>
      <c r="F123" s="25" t="s">
        <v>205</v>
      </c>
      <c r="G123" s="26">
        <v>967.28</v>
      </c>
      <c r="H123" s="27"/>
      <c r="I123" s="27">
        <f>ROUND(ROUND(H123,2)*ROUND(G123,3),2)</f>
        <v>0</v>
      </c>
      <c r="J123" s="25" t="s">
        <v>55</v>
      </c>
      <c r="O123">
        <f>(I123*21)/100</f>
        <v>0</v>
      </c>
      <c r="P123" t="s">
        <v>27</v>
      </c>
    </row>
    <row r="124" spans="1:16" ht="25.5" x14ac:dyDescent="0.2">
      <c r="A124" s="28" t="s">
        <v>56</v>
      </c>
      <c r="E124" s="29" t="s">
        <v>437</v>
      </c>
    </row>
    <row r="125" spans="1:16" x14ac:dyDescent="0.2">
      <c r="A125" s="30" t="s">
        <v>58</v>
      </c>
      <c r="E125" s="31" t="s">
        <v>52</v>
      </c>
    </row>
    <row r="126" spans="1:16" x14ac:dyDescent="0.2">
      <c r="A126" t="s">
        <v>59</v>
      </c>
      <c r="E126" s="29" t="s">
        <v>438</v>
      </c>
    </row>
    <row r="127" spans="1:16" x14ac:dyDescent="0.2">
      <c r="A127" s="18" t="s">
        <v>50</v>
      </c>
      <c r="B127" s="23" t="s">
        <v>185</v>
      </c>
      <c r="C127" s="23" t="s">
        <v>439</v>
      </c>
      <c r="D127" s="18" t="s">
        <v>52</v>
      </c>
      <c r="E127" s="24" t="s">
        <v>440</v>
      </c>
      <c r="F127" s="25" t="s">
        <v>205</v>
      </c>
      <c r="G127" s="26">
        <v>967.28</v>
      </c>
      <c r="H127" s="27"/>
      <c r="I127" s="27">
        <f>ROUND(ROUND(H127,2)*ROUND(G127,3),2)</f>
        <v>0</v>
      </c>
      <c r="J127" s="25" t="s">
        <v>55</v>
      </c>
      <c r="O127">
        <f>(I127*21)/100</f>
        <v>0</v>
      </c>
      <c r="P127" t="s">
        <v>27</v>
      </c>
    </row>
    <row r="128" spans="1:16" ht="25.5" x14ac:dyDescent="0.2">
      <c r="A128" s="28" t="s">
        <v>56</v>
      </c>
      <c r="E128" s="29" t="s">
        <v>441</v>
      </c>
    </row>
    <row r="129" spans="1:18" x14ac:dyDescent="0.2">
      <c r="A129" s="30" t="s">
        <v>58</v>
      </c>
      <c r="E129" s="31" t="s">
        <v>442</v>
      </c>
    </row>
    <row r="130" spans="1:18" ht="38.25" x14ac:dyDescent="0.2">
      <c r="A130" t="s">
        <v>59</v>
      </c>
      <c r="E130" s="29" t="s">
        <v>443</v>
      </c>
    </row>
    <row r="131" spans="1:18" x14ac:dyDescent="0.2">
      <c r="A131" s="18" t="s">
        <v>50</v>
      </c>
      <c r="B131" s="23" t="s">
        <v>187</v>
      </c>
      <c r="C131" s="23" t="s">
        <v>444</v>
      </c>
      <c r="D131" s="18" t="s">
        <v>52</v>
      </c>
      <c r="E131" s="24" t="s">
        <v>445</v>
      </c>
      <c r="F131" s="25" t="s">
        <v>205</v>
      </c>
      <c r="G131" s="26">
        <v>918.88</v>
      </c>
      <c r="H131" s="27"/>
      <c r="I131" s="27">
        <f>ROUND(ROUND(H131,2)*ROUND(G131,3),2)</f>
        <v>0</v>
      </c>
      <c r="J131" s="25" t="s">
        <v>55</v>
      </c>
      <c r="O131">
        <f>(I131*21)/100</f>
        <v>0</v>
      </c>
      <c r="P131" t="s">
        <v>27</v>
      </c>
    </row>
    <row r="132" spans="1:18" x14ac:dyDescent="0.2">
      <c r="A132" s="28" t="s">
        <v>56</v>
      </c>
      <c r="E132" s="29" t="s">
        <v>446</v>
      </c>
    </row>
    <row r="133" spans="1:18" x14ac:dyDescent="0.2">
      <c r="A133" s="30" t="s">
        <v>58</v>
      </c>
      <c r="E133" s="31" t="s">
        <v>447</v>
      </c>
    </row>
    <row r="134" spans="1:18" ht="25.5" x14ac:dyDescent="0.2">
      <c r="A134" t="s">
        <v>59</v>
      </c>
      <c r="E134" s="29" t="s">
        <v>448</v>
      </c>
    </row>
    <row r="135" spans="1:18" x14ac:dyDescent="0.2">
      <c r="A135" s="18" t="s">
        <v>50</v>
      </c>
      <c r="B135" s="23" t="s">
        <v>191</v>
      </c>
      <c r="C135" s="23" t="s">
        <v>449</v>
      </c>
      <c r="D135" s="18" t="s">
        <v>52</v>
      </c>
      <c r="E135" s="24" t="s">
        <v>450</v>
      </c>
      <c r="F135" s="25" t="s">
        <v>205</v>
      </c>
      <c r="G135" s="26">
        <v>48.4</v>
      </c>
      <c r="H135" s="27"/>
      <c r="I135" s="27">
        <f>ROUND(ROUND(H135,2)*ROUND(G135,3),2)</f>
        <v>0</v>
      </c>
      <c r="J135" s="25" t="s">
        <v>55</v>
      </c>
      <c r="O135">
        <f>(I135*21)/100</f>
        <v>0</v>
      </c>
      <c r="P135" t="s">
        <v>27</v>
      </c>
    </row>
    <row r="136" spans="1:18" x14ac:dyDescent="0.2">
      <c r="A136" s="28" t="s">
        <v>56</v>
      </c>
      <c r="E136" s="29" t="s">
        <v>451</v>
      </c>
    </row>
    <row r="137" spans="1:18" x14ac:dyDescent="0.2">
      <c r="A137" s="30" t="s">
        <v>58</v>
      </c>
      <c r="E137" s="31" t="s">
        <v>452</v>
      </c>
    </row>
    <row r="138" spans="1:18" ht="25.5" x14ac:dyDescent="0.2">
      <c r="A138" t="s">
        <v>59</v>
      </c>
      <c r="E138" s="29" t="s">
        <v>453</v>
      </c>
    </row>
    <row r="139" spans="1:18" x14ac:dyDescent="0.2">
      <c r="A139" s="18" t="s">
        <v>50</v>
      </c>
      <c r="B139" s="23" t="s">
        <v>193</v>
      </c>
      <c r="C139" s="23" t="s">
        <v>454</v>
      </c>
      <c r="D139" s="18" t="s">
        <v>52</v>
      </c>
      <c r="E139" s="24" t="s">
        <v>455</v>
      </c>
      <c r="F139" s="25" t="s">
        <v>205</v>
      </c>
      <c r="G139" s="26">
        <v>16</v>
      </c>
      <c r="H139" s="27"/>
      <c r="I139" s="27">
        <f>ROUND(ROUND(H139,2)*ROUND(G139,3),2)</f>
        <v>0</v>
      </c>
      <c r="J139" s="25" t="s">
        <v>55</v>
      </c>
      <c r="O139">
        <f>(I139*21)/100</f>
        <v>0</v>
      </c>
      <c r="P139" t="s">
        <v>27</v>
      </c>
    </row>
    <row r="140" spans="1:18" ht="25.5" x14ac:dyDescent="0.2">
      <c r="A140" s="28" t="s">
        <v>56</v>
      </c>
      <c r="E140" s="29" t="s">
        <v>456</v>
      </c>
    </row>
    <row r="141" spans="1:18" x14ac:dyDescent="0.2">
      <c r="A141" s="30" t="s">
        <v>58</v>
      </c>
      <c r="E141" s="31" t="s">
        <v>457</v>
      </c>
    </row>
    <row r="142" spans="1:18" ht="38.25" x14ac:dyDescent="0.2">
      <c r="A142" t="s">
        <v>59</v>
      </c>
      <c r="E142" s="29" t="s">
        <v>458</v>
      </c>
    </row>
    <row r="143" spans="1:18" ht="12.75" customHeight="1" x14ac:dyDescent="0.2">
      <c r="A143" s="5" t="s">
        <v>47</v>
      </c>
      <c r="B143" s="5"/>
      <c r="C143" s="32" t="s">
        <v>27</v>
      </c>
      <c r="D143" s="5"/>
      <c r="E143" s="21" t="s">
        <v>459</v>
      </c>
      <c r="F143" s="5"/>
      <c r="G143" s="5"/>
      <c r="H143" s="5"/>
      <c r="I143" s="33">
        <f>0+Q143</f>
        <v>0</v>
      </c>
      <c r="J143" s="5"/>
      <c r="O143">
        <f>0+R143</f>
        <v>0</v>
      </c>
      <c r="Q143">
        <f>0+I144+I148+I152+I156+I160+I164+I168+I172+I176</f>
        <v>0</v>
      </c>
      <c r="R143">
        <f>0+O144+O148+O152+O156+O160+O164+O168+O172+O176</f>
        <v>0</v>
      </c>
    </row>
    <row r="144" spans="1:18" x14ac:dyDescent="0.2">
      <c r="A144" s="18" t="s">
        <v>50</v>
      </c>
      <c r="B144" s="23" t="s">
        <v>199</v>
      </c>
      <c r="C144" s="23" t="s">
        <v>460</v>
      </c>
      <c r="D144" s="18" t="s">
        <v>52</v>
      </c>
      <c r="E144" s="24" t="s">
        <v>461</v>
      </c>
      <c r="F144" s="25" t="s">
        <v>127</v>
      </c>
      <c r="G144" s="26">
        <v>32.299999999999997</v>
      </c>
      <c r="H144" s="27"/>
      <c r="I144" s="27">
        <f>ROUND(ROUND(H144,2)*ROUND(G144,3),2)</f>
        <v>0</v>
      </c>
      <c r="J144" s="25" t="s">
        <v>55</v>
      </c>
      <c r="O144">
        <f>(I144*21)/100</f>
        <v>0</v>
      </c>
      <c r="P144" t="s">
        <v>27</v>
      </c>
    </row>
    <row r="145" spans="1:16" ht="38.25" x14ac:dyDescent="0.2">
      <c r="A145" s="28" t="s">
        <v>56</v>
      </c>
      <c r="E145" s="29" t="s">
        <v>462</v>
      </c>
    </row>
    <row r="146" spans="1:16" x14ac:dyDescent="0.2">
      <c r="A146" s="30" t="s">
        <v>58</v>
      </c>
      <c r="E146" s="31" t="s">
        <v>463</v>
      </c>
    </row>
    <row r="147" spans="1:16" ht="165.75" x14ac:dyDescent="0.2">
      <c r="A147" t="s">
        <v>59</v>
      </c>
      <c r="E147" s="29" t="s">
        <v>464</v>
      </c>
    </row>
    <row r="148" spans="1:16" x14ac:dyDescent="0.2">
      <c r="A148" s="18" t="s">
        <v>50</v>
      </c>
      <c r="B148" s="23" t="s">
        <v>202</v>
      </c>
      <c r="C148" s="23" t="s">
        <v>465</v>
      </c>
      <c r="D148" s="18" t="s">
        <v>52</v>
      </c>
      <c r="E148" s="24" t="s">
        <v>466</v>
      </c>
      <c r="F148" s="25" t="s">
        <v>300</v>
      </c>
      <c r="G148" s="26">
        <v>8.4000000000000005E-2</v>
      </c>
      <c r="H148" s="27"/>
      <c r="I148" s="27">
        <f>ROUND(ROUND(H148,2)*ROUND(G148,3),2)</f>
        <v>0</v>
      </c>
      <c r="J148" s="25" t="s">
        <v>55</v>
      </c>
      <c r="O148">
        <f>(I148*21)/100</f>
        <v>0</v>
      </c>
      <c r="P148" t="s">
        <v>27</v>
      </c>
    </row>
    <row r="149" spans="1:16" ht="25.5" x14ac:dyDescent="0.2">
      <c r="A149" s="28" t="s">
        <v>56</v>
      </c>
      <c r="E149" s="29" t="s">
        <v>467</v>
      </c>
    </row>
    <row r="150" spans="1:16" x14ac:dyDescent="0.2">
      <c r="A150" s="30" t="s">
        <v>58</v>
      </c>
      <c r="E150" s="31" t="s">
        <v>468</v>
      </c>
    </row>
    <row r="151" spans="1:16" ht="51" x14ac:dyDescent="0.2">
      <c r="A151" t="s">
        <v>59</v>
      </c>
      <c r="E151" s="29" t="s">
        <v>469</v>
      </c>
    </row>
    <row r="152" spans="1:16" x14ac:dyDescent="0.2">
      <c r="A152" s="18" t="s">
        <v>50</v>
      </c>
      <c r="B152" s="23" t="s">
        <v>209</v>
      </c>
      <c r="C152" s="23" t="s">
        <v>470</v>
      </c>
      <c r="D152" s="18" t="s">
        <v>71</v>
      </c>
      <c r="E152" s="24" t="s">
        <v>471</v>
      </c>
      <c r="F152" s="25" t="s">
        <v>300</v>
      </c>
      <c r="G152" s="26">
        <v>57.234000000000002</v>
      </c>
      <c r="H152" s="27"/>
      <c r="I152" s="27">
        <f>ROUND(ROUND(H152,2)*ROUND(G152,3),2)</f>
        <v>0</v>
      </c>
      <c r="J152" s="25" t="s">
        <v>55</v>
      </c>
      <c r="O152">
        <f>(I152*21)/100</f>
        <v>0</v>
      </c>
      <c r="P152" t="s">
        <v>27</v>
      </c>
    </row>
    <row r="153" spans="1:16" ht="38.25" x14ac:dyDescent="0.2">
      <c r="A153" s="28" t="s">
        <v>56</v>
      </c>
      <c r="E153" s="29" t="s">
        <v>472</v>
      </c>
    </row>
    <row r="154" spans="1:16" x14ac:dyDescent="0.2">
      <c r="A154" s="30" t="s">
        <v>58</v>
      </c>
      <c r="E154" s="31" t="s">
        <v>473</v>
      </c>
    </row>
    <row r="155" spans="1:16" ht="38.25" x14ac:dyDescent="0.2">
      <c r="A155" t="s">
        <v>59</v>
      </c>
      <c r="E155" s="29" t="s">
        <v>474</v>
      </c>
    </row>
    <row r="156" spans="1:16" x14ac:dyDescent="0.2">
      <c r="A156" s="18" t="s">
        <v>50</v>
      </c>
      <c r="B156" s="23" t="s">
        <v>213</v>
      </c>
      <c r="C156" s="23" t="s">
        <v>470</v>
      </c>
      <c r="D156" s="18" t="s">
        <v>75</v>
      </c>
      <c r="E156" s="24" t="s">
        <v>471</v>
      </c>
      <c r="F156" s="25" t="s">
        <v>300</v>
      </c>
      <c r="G156" s="26">
        <v>134.65</v>
      </c>
      <c r="H156" s="27"/>
      <c r="I156" s="27">
        <f>ROUND(ROUND(H156,2)*ROUND(G156,3),2)</f>
        <v>0</v>
      </c>
      <c r="J156" s="25" t="s">
        <v>55</v>
      </c>
      <c r="O156">
        <f>(I156*21)/100</f>
        <v>0</v>
      </c>
      <c r="P156" t="s">
        <v>27</v>
      </c>
    </row>
    <row r="157" spans="1:16" ht="63.75" x14ac:dyDescent="0.2">
      <c r="A157" s="28" t="s">
        <v>56</v>
      </c>
      <c r="E157" s="29" t="s">
        <v>475</v>
      </c>
    </row>
    <row r="158" spans="1:16" x14ac:dyDescent="0.2">
      <c r="A158" s="30" t="s">
        <v>58</v>
      </c>
      <c r="E158" s="31" t="s">
        <v>476</v>
      </c>
    </row>
    <row r="159" spans="1:16" ht="38.25" x14ac:dyDescent="0.2">
      <c r="A159" t="s">
        <v>59</v>
      </c>
      <c r="E159" s="29" t="s">
        <v>474</v>
      </c>
    </row>
    <row r="160" spans="1:16" x14ac:dyDescent="0.2">
      <c r="A160" s="18" t="s">
        <v>50</v>
      </c>
      <c r="B160" s="23" t="s">
        <v>218</v>
      </c>
      <c r="C160" s="23" t="s">
        <v>477</v>
      </c>
      <c r="D160" s="18" t="s">
        <v>52</v>
      </c>
      <c r="E160" s="24" t="s">
        <v>478</v>
      </c>
      <c r="F160" s="25" t="s">
        <v>300</v>
      </c>
      <c r="G160" s="26">
        <v>15.182</v>
      </c>
      <c r="H160" s="27"/>
      <c r="I160" s="27">
        <f>ROUND(ROUND(H160,2)*ROUND(G160,3),2)</f>
        <v>0</v>
      </c>
      <c r="J160" s="25" t="s">
        <v>55</v>
      </c>
      <c r="O160">
        <f>(I160*21)/100</f>
        <v>0</v>
      </c>
      <c r="P160" t="s">
        <v>27</v>
      </c>
    </row>
    <row r="161" spans="1:16" x14ac:dyDescent="0.2">
      <c r="A161" s="28" t="s">
        <v>56</v>
      </c>
      <c r="E161" s="29" t="s">
        <v>479</v>
      </c>
    </row>
    <row r="162" spans="1:16" x14ac:dyDescent="0.2">
      <c r="A162" s="30" t="s">
        <v>58</v>
      </c>
      <c r="E162" s="31" t="s">
        <v>480</v>
      </c>
    </row>
    <row r="163" spans="1:16" ht="369.75" x14ac:dyDescent="0.2">
      <c r="A163" t="s">
        <v>59</v>
      </c>
      <c r="E163" s="29" t="s">
        <v>481</v>
      </c>
    </row>
    <row r="164" spans="1:16" x14ac:dyDescent="0.2">
      <c r="A164" s="18" t="s">
        <v>50</v>
      </c>
      <c r="B164" s="23" t="s">
        <v>223</v>
      </c>
      <c r="C164" s="23" t="s">
        <v>482</v>
      </c>
      <c r="D164" s="18" t="s">
        <v>52</v>
      </c>
      <c r="E164" s="24" t="s">
        <v>483</v>
      </c>
      <c r="F164" s="25" t="s">
        <v>300</v>
      </c>
      <c r="G164" s="26">
        <v>16.744</v>
      </c>
      <c r="H164" s="27"/>
      <c r="I164" s="27">
        <f>ROUND(ROUND(H164,2)*ROUND(G164,3),2)</f>
        <v>0</v>
      </c>
      <c r="J164" s="25" t="s">
        <v>55</v>
      </c>
      <c r="O164">
        <f>(I164*21)/100</f>
        <v>0</v>
      </c>
      <c r="P164" t="s">
        <v>27</v>
      </c>
    </row>
    <row r="165" spans="1:16" x14ac:dyDescent="0.2">
      <c r="A165" s="28" t="s">
        <v>56</v>
      </c>
      <c r="E165" s="29" t="s">
        <v>484</v>
      </c>
    </row>
    <row r="166" spans="1:16" x14ac:dyDescent="0.2">
      <c r="A166" s="30" t="s">
        <v>58</v>
      </c>
      <c r="E166" s="31" t="s">
        <v>485</v>
      </c>
    </row>
    <row r="167" spans="1:16" ht="369.75" x14ac:dyDescent="0.2">
      <c r="A167" t="s">
        <v>59</v>
      </c>
      <c r="E167" s="29" t="s">
        <v>481</v>
      </c>
    </row>
    <row r="168" spans="1:16" x14ac:dyDescent="0.2">
      <c r="A168" s="18" t="s">
        <v>50</v>
      </c>
      <c r="B168" s="23" t="s">
        <v>229</v>
      </c>
      <c r="C168" s="23" t="s">
        <v>486</v>
      </c>
      <c r="D168" s="18" t="s">
        <v>52</v>
      </c>
      <c r="E168" s="24" t="s">
        <v>487</v>
      </c>
      <c r="F168" s="25" t="s">
        <v>282</v>
      </c>
      <c r="G168" s="26">
        <v>2.512</v>
      </c>
      <c r="H168" s="27"/>
      <c r="I168" s="27">
        <f>ROUND(ROUND(H168,2)*ROUND(G168,3),2)</f>
        <v>0</v>
      </c>
      <c r="J168" s="25" t="s">
        <v>55</v>
      </c>
      <c r="O168">
        <f>(I168*21)/100</f>
        <v>0</v>
      </c>
      <c r="P168" t="s">
        <v>27</v>
      </c>
    </row>
    <row r="169" spans="1:16" x14ac:dyDescent="0.2">
      <c r="A169" s="28" t="s">
        <v>56</v>
      </c>
      <c r="E169" s="29" t="s">
        <v>488</v>
      </c>
    </row>
    <row r="170" spans="1:16" x14ac:dyDescent="0.2">
      <c r="A170" s="30" t="s">
        <v>58</v>
      </c>
      <c r="E170" s="31" t="s">
        <v>489</v>
      </c>
    </row>
    <row r="171" spans="1:16" ht="267.75" x14ac:dyDescent="0.2">
      <c r="A171" t="s">
        <v>59</v>
      </c>
      <c r="E171" s="29" t="s">
        <v>490</v>
      </c>
    </row>
    <row r="172" spans="1:16" x14ac:dyDescent="0.2">
      <c r="A172" s="18" t="s">
        <v>50</v>
      </c>
      <c r="B172" s="23" t="s">
        <v>233</v>
      </c>
      <c r="C172" s="23" t="s">
        <v>491</v>
      </c>
      <c r="D172" s="18" t="s">
        <v>71</v>
      </c>
      <c r="E172" s="24" t="s">
        <v>492</v>
      </c>
      <c r="F172" s="25" t="s">
        <v>205</v>
      </c>
      <c r="G172" s="26">
        <v>132</v>
      </c>
      <c r="H172" s="27"/>
      <c r="I172" s="27">
        <f>ROUND(ROUND(H172,2)*ROUND(G172,3),2)</f>
        <v>0</v>
      </c>
      <c r="J172" s="25" t="s">
        <v>55</v>
      </c>
      <c r="O172">
        <f>(I172*21)/100</f>
        <v>0</v>
      </c>
      <c r="P172" t="s">
        <v>27</v>
      </c>
    </row>
    <row r="173" spans="1:16" ht="38.25" x14ac:dyDescent="0.2">
      <c r="A173" s="28" t="s">
        <v>56</v>
      </c>
      <c r="E173" s="29" t="s">
        <v>493</v>
      </c>
    </row>
    <row r="174" spans="1:16" x14ac:dyDescent="0.2">
      <c r="A174" s="30" t="s">
        <v>58</v>
      </c>
      <c r="E174" s="31" t="s">
        <v>494</v>
      </c>
    </row>
    <row r="175" spans="1:16" ht="102" x14ac:dyDescent="0.2">
      <c r="A175" t="s">
        <v>59</v>
      </c>
      <c r="E175" s="29" t="s">
        <v>495</v>
      </c>
    </row>
    <row r="176" spans="1:16" x14ac:dyDescent="0.2">
      <c r="A176" s="18" t="s">
        <v>50</v>
      </c>
      <c r="B176" s="23" t="s">
        <v>237</v>
      </c>
      <c r="C176" s="23" t="s">
        <v>491</v>
      </c>
      <c r="D176" s="18" t="s">
        <v>75</v>
      </c>
      <c r="E176" s="24" t="s">
        <v>492</v>
      </c>
      <c r="F176" s="25" t="s">
        <v>205</v>
      </c>
      <c r="G176" s="26">
        <v>228.6</v>
      </c>
      <c r="H176" s="27"/>
      <c r="I176" s="27">
        <f>ROUND(ROUND(H176,2)*ROUND(G176,3),2)</f>
        <v>0</v>
      </c>
      <c r="J176" s="25" t="s">
        <v>55</v>
      </c>
      <c r="O176">
        <f>(I176*21)/100</f>
        <v>0</v>
      </c>
      <c r="P176" t="s">
        <v>27</v>
      </c>
    </row>
    <row r="177" spans="1:18" ht="38.25" x14ac:dyDescent="0.2">
      <c r="A177" s="28" t="s">
        <v>56</v>
      </c>
      <c r="E177" s="29" t="s">
        <v>496</v>
      </c>
    </row>
    <row r="178" spans="1:18" x14ac:dyDescent="0.2">
      <c r="A178" s="30" t="s">
        <v>58</v>
      </c>
      <c r="E178" s="31" t="s">
        <v>52</v>
      </c>
    </row>
    <row r="179" spans="1:18" ht="102" x14ac:dyDescent="0.2">
      <c r="A179" t="s">
        <v>59</v>
      </c>
      <c r="E179" s="29" t="s">
        <v>495</v>
      </c>
    </row>
    <row r="180" spans="1:18" ht="12.75" customHeight="1" x14ac:dyDescent="0.2">
      <c r="A180" s="5" t="s">
        <v>47</v>
      </c>
      <c r="B180" s="5"/>
      <c r="C180" s="32" t="s">
        <v>25</v>
      </c>
      <c r="D180" s="5"/>
      <c r="E180" s="21" t="s">
        <v>497</v>
      </c>
      <c r="F180" s="5"/>
      <c r="G180" s="5"/>
      <c r="H180" s="5"/>
      <c r="I180" s="33">
        <f>0+Q180</f>
        <v>0</v>
      </c>
      <c r="J180" s="5"/>
      <c r="O180">
        <f>0+R180</f>
        <v>0</v>
      </c>
      <c r="Q180">
        <f>0+I181+I185+I189+I193+I197</f>
        <v>0</v>
      </c>
      <c r="R180">
        <f>0+O181+O185+O189+O193+O197</f>
        <v>0</v>
      </c>
    </row>
    <row r="181" spans="1:18" x14ac:dyDescent="0.2">
      <c r="A181" s="18" t="s">
        <v>50</v>
      </c>
      <c r="B181" s="23" t="s">
        <v>242</v>
      </c>
      <c r="C181" s="23" t="s">
        <v>498</v>
      </c>
      <c r="D181" s="18" t="s">
        <v>52</v>
      </c>
      <c r="E181" s="24" t="s">
        <v>499</v>
      </c>
      <c r="F181" s="25" t="s">
        <v>500</v>
      </c>
      <c r="G181" s="26">
        <v>84</v>
      </c>
      <c r="H181" s="27"/>
      <c r="I181" s="27">
        <f>ROUND(ROUND(H181,2)*ROUND(G181,3),2)</f>
        <v>0</v>
      </c>
      <c r="J181" s="25" t="s">
        <v>55</v>
      </c>
      <c r="O181">
        <f>(I181*21)/100</f>
        <v>0</v>
      </c>
      <c r="P181" t="s">
        <v>27</v>
      </c>
    </row>
    <row r="182" spans="1:18" x14ac:dyDescent="0.2">
      <c r="A182" s="28" t="s">
        <v>56</v>
      </c>
      <c r="E182" s="29" t="s">
        <v>501</v>
      </c>
    </row>
    <row r="183" spans="1:18" x14ac:dyDescent="0.2">
      <c r="A183" s="30" t="s">
        <v>58</v>
      </c>
      <c r="E183" s="31" t="s">
        <v>502</v>
      </c>
    </row>
    <row r="184" spans="1:18" ht="25.5" x14ac:dyDescent="0.2">
      <c r="A184" t="s">
        <v>59</v>
      </c>
      <c r="E184" s="29" t="s">
        <v>503</v>
      </c>
    </row>
    <row r="185" spans="1:18" x14ac:dyDescent="0.2">
      <c r="A185" s="18" t="s">
        <v>50</v>
      </c>
      <c r="B185" s="23" t="s">
        <v>247</v>
      </c>
      <c r="C185" s="23" t="s">
        <v>504</v>
      </c>
      <c r="D185" s="18" t="s">
        <v>52</v>
      </c>
      <c r="E185" s="24" t="s">
        <v>505</v>
      </c>
      <c r="F185" s="25" t="s">
        <v>300</v>
      </c>
      <c r="G185" s="26">
        <v>6.556</v>
      </c>
      <c r="H185" s="27"/>
      <c r="I185" s="27">
        <f>ROUND(ROUND(H185,2)*ROUND(G185,3),2)</f>
        <v>0</v>
      </c>
      <c r="J185" s="25" t="s">
        <v>55</v>
      </c>
      <c r="O185">
        <f>(I185*21)/100</f>
        <v>0</v>
      </c>
      <c r="P185" t="s">
        <v>27</v>
      </c>
    </row>
    <row r="186" spans="1:18" ht="25.5" x14ac:dyDescent="0.2">
      <c r="A186" s="28" t="s">
        <v>56</v>
      </c>
      <c r="E186" s="29" t="s">
        <v>506</v>
      </c>
    </row>
    <row r="187" spans="1:18" x14ac:dyDescent="0.2">
      <c r="A187" s="30" t="s">
        <v>58</v>
      </c>
      <c r="E187" s="31" t="s">
        <v>507</v>
      </c>
    </row>
    <row r="188" spans="1:18" ht="382.5" x14ac:dyDescent="0.2">
      <c r="A188" t="s">
        <v>59</v>
      </c>
      <c r="E188" s="29" t="s">
        <v>508</v>
      </c>
    </row>
    <row r="189" spans="1:18" x14ac:dyDescent="0.2">
      <c r="A189" s="18" t="s">
        <v>50</v>
      </c>
      <c r="B189" s="23" t="s">
        <v>251</v>
      </c>
      <c r="C189" s="23" t="s">
        <v>509</v>
      </c>
      <c r="D189" s="18" t="s">
        <v>52</v>
      </c>
      <c r="E189" s="24" t="s">
        <v>510</v>
      </c>
      <c r="F189" s="25" t="s">
        <v>282</v>
      </c>
      <c r="G189" s="26">
        <v>1.3109999999999999</v>
      </c>
      <c r="H189" s="27"/>
      <c r="I189" s="27">
        <f>ROUND(ROUND(H189,2)*ROUND(G189,3),2)</f>
        <v>0</v>
      </c>
      <c r="J189" s="25" t="s">
        <v>55</v>
      </c>
      <c r="O189">
        <f>(I189*21)/100</f>
        <v>0</v>
      </c>
      <c r="P189" t="s">
        <v>27</v>
      </c>
    </row>
    <row r="190" spans="1:18" x14ac:dyDescent="0.2">
      <c r="A190" s="28" t="s">
        <v>56</v>
      </c>
      <c r="E190" s="29" t="s">
        <v>511</v>
      </c>
    </row>
    <row r="191" spans="1:18" x14ac:dyDescent="0.2">
      <c r="A191" s="30" t="s">
        <v>58</v>
      </c>
      <c r="E191" s="31" t="s">
        <v>512</v>
      </c>
    </row>
    <row r="192" spans="1:18" ht="242.25" x14ac:dyDescent="0.2">
      <c r="A192" t="s">
        <v>59</v>
      </c>
      <c r="E192" s="29" t="s">
        <v>513</v>
      </c>
    </row>
    <row r="193" spans="1:18" x14ac:dyDescent="0.2">
      <c r="A193" s="18" t="s">
        <v>50</v>
      </c>
      <c r="B193" s="23" t="s">
        <v>254</v>
      </c>
      <c r="C193" s="23" t="s">
        <v>514</v>
      </c>
      <c r="D193" s="18" t="s">
        <v>52</v>
      </c>
      <c r="E193" s="24" t="s">
        <v>515</v>
      </c>
      <c r="F193" s="25" t="s">
        <v>300</v>
      </c>
      <c r="G193" s="26">
        <v>21.431999999999999</v>
      </c>
      <c r="H193" s="27"/>
      <c r="I193" s="27">
        <f>ROUND(ROUND(H193,2)*ROUND(G193,3),2)</f>
        <v>0</v>
      </c>
      <c r="J193" s="25" t="s">
        <v>55</v>
      </c>
      <c r="O193">
        <f>(I193*21)/100</f>
        <v>0</v>
      </c>
      <c r="P193" t="s">
        <v>27</v>
      </c>
    </row>
    <row r="194" spans="1:18" ht="51" x14ac:dyDescent="0.2">
      <c r="A194" s="28" t="s">
        <v>56</v>
      </c>
      <c r="E194" s="29" t="s">
        <v>516</v>
      </c>
    </row>
    <row r="195" spans="1:18" x14ac:dyDescent="0.2">
      <c r="A195" s="30" t="s">
        <v>58</v>
      </c>
      <c r="E195" s="31" t="s">
        <v>517</v>
      </c>
    </row>
    <row r="196" spans="1:18" ht="267.75" x14ac:dyDescent="0.2">
      <c r="A196" t="s">
        <v>59</v>
      </c>
      <c r="E196" s="29" t="s">
        <v>518</v>
      </c>
    </row>
    <row r="197" spans="1:18" x14ac:dyDescent="0.2">
      <c r="A197" s="18" t="s">
        <v>50</v>
      </c>
      <c r="B197" s="23" t="s">
        <v>258</v>
      </c>
      <c r="C197" s="23" t="s">
        <v>519</v>
      </c>
      <c r="D197" s="18" t="s">
        <v>52</v>
      </c>
      <c r="E197" s="24" t="s">
        <v>520</v>
      </c>
      <c r="F197" s="25" t="s">
        <v>300</v>
      </c>
      <c r="G197" s="26">
        <v>44.082000000000001</v>
      </c>
      <c r="H197" s="27"/>
      <c r="I197" s="27">
        <f>ROUND(ROUND(H197,2)*ROUND(G197,3),2)</f>
        <v>0</v>
      </c>
      <c r="J197" s="25" t="s">
        <v>55</v>
      </c>
      <c r="O197">
        <f>(I197*21)/100</f>
        <v>0</v>
      </c>
      <c r="P197" t="s">
        <v>27</v>
      </c>
    </row>
    <row r="198" spans="1:18" ht="51" x14ac:dyDescent="0.2">
      <c r="A198" s="28" t="s">
        <v>56</v>
      </c>
      <c r="E198" s="29" t="s">
        <v>521</v>
      </c>
    </row>
    <row r="199" spans="1:18" x14ac:dyDescent="0.2">
      <c r="A199" s="30" t="s">
        <v>58</v>
      </c>
      <c r="E199" s="31" t="s">
        <v>522</v>
      </c>
    </row>
    <row r="200" spans="1:18" ht="267.75" x14ac:dyDescent="0.2">
      <c r="A200" t="s">
        <v>59</v>
      </c>
      <c r="E200" s="29" t="s">
        <v>518</v>
      </c>
    </row>
    <row r="201" spans="1:18" ht="12.75" customHeight="1" x14ac:dyDescent="0.2">
      <c r="A201" s="5" t="s">
        <v>47</v>
      </c>
      <c r="B201" s="5"/>
      <c r="C201" s="32" t="s">
        <v>36</v>
      </c>
      <c r="D201" s="5"/>
      <c r="E201" s="21" t="s">
        <v>523</v>
      </c>
      <c r="F201" s="5"/>
      <c r="G201" s="5"/>
      <c r="H201" s="5"/>
      <c r="I201" s="33">
        <f>0+Q201</f>
        <v>0</v>
      </c>
      <c r="J201" s="5"/>
      <c r="O201">
        <f>0+R201</f>
        <v>0</v>
      </c>
      <c r="Q201">
        <f>0+I202+I206+I210+I214+I218+I222+I226+I230+I234+I238+I242+I246+I250+I254+I258+I262+I266</f>
        <v>0</v>
      </c>
      <c r="R201">
        <f>0+O202+O206+O210+O214+O218+O222+O226+O230+O234+O238+O242+O246+O250+O254+O258+O262+O266</f>
        <v>0</v>
      </c>
    </row>
    <row r="202" spans="1:18" x14ac:dyDescent="0.2">
      <c r="A202" s="18" t="s">
        <v>50</v>
      </c>
      <c r="B202" s="23" t="s">
        <v>260</v>
      </c>
      <c r="C202" s="23" t="s">
        <v>524</v>
      </c>
      <c r="D202" s="18" t="s">
        <v>52</v>
      </c>
      <c r="E202" s="24" t="s">
        <v>525</v>
      </c>
      <c r="F202" s="25" t="s">
        <v>300</v>
      </c>
      <c r="G202" s="26">
        <v>1.58</v>
      </c>
      <c r="H202" s="27"/>
      <c r="I202" s="27">
        <f>ROUND(ROUND(H202,2)*ROUND(G202,3),2)</f>
        <v>0</v>
      </c>
      <c r="J202" s="25" t="s">
        <v>55</v>
      </c>
      <c r="O202">
        <f>(I202*21)/100</f>
        <v>0</v>
      </c>
      <c r="P202" t="s">
        <v>27</v>
      </c>
    </row>
    <row r="203" spans="1:18" x14ac:dyDescent="0.2">
      <c r="A203" s="28" t="s">
        <v>56</v>
      </c>
      <c r="E203" s="29" t="s">
        <v>526</v>
      </c>
    </row>
    <row r="204" spans="1:18" x14ac:dyDescent="0.2">
      <c r="A204" s="30" t="s">
        <v>58</v>
      </c>
      <c r="E204" s="31" t="s">
        <v>527</v>
      </c>
    </row>
    <row r="205" spans="1:18" ht="229.5" x14ac:dyDescent="0.2">
      <c r="A205" t="s">
        <v>59</v>
      </c>
      <c r="E205" s="29" t="s">
        <v>528</v>
      </c>
    </row>
    <row r="206" spans="1:18" x14ac:dyDescent="0.2">
      <c r="A206" s="18" t="s">
        <v>50</v>
      </c>
      <c r="B206" s="23" t="s">
        <v>264</v>
      </c>
      <c r="C206" s="23" t="s">
        <v>529</v>
      </c>
      <c r="D206" s="18" t="s">
        <v>52</v>
      </c>
      <c r="E206" s="24" t="s">
        <v>530</v>
      </c>
      <c r="F206" s="25" t="s">
        <v>300</v>
      </c>
      <c r="G206" s="26">
        <v>21.24</v>
      </c>
      <c r="H206" s="27"/>
      <c r="I206" s="27">
        <f>ROUND(ROUND(H206,2)*ROUND(G206,3),2)</f>
        <v>0</v>
      </c>
      <c r="J206" s="25" t="s">
        <v>55</v>
      </c>
      <c r="O206">
        <f>(I206*21)/100</f>
        <v>0</v>
      </c>
      <c r="P206" t="s">
        <v>27</v>
      </c>
    </row>
    <row r="207" spans="1:18" x14ac:dyDescent="0.2">
      <c r="A207" s="28" t="s">
        <v>56</v>
      </c>
      <c r="E207" s="29" t="s">
        <v>531</v>
      </c>
    </row>
    <row r="208" spans="1:18" x14ac:dyDescent="0.2">
      <c r="A208" s="30" t="s">
        <v>58</v>
      </c>
      <c r="E208" s="31" t="s">
        <v>532</v>
      </c>
    </row>
    <row r="209" spans="1:16" ht="369.75" x14ac:dyDescent="0.2">
      <c r="A209" t="s">
        <v>59</v>
      </c>
      <c r="E209" s="29" t="s">
        <v>533</v>
      </c>
    </row>
    <row r="210" spans="1:16" x14ac:dyDescent="0.2">
      <c r="A210" s="18" t="s">
        <v>50</v>
      </c>
      <c r="B210" s="23" t="s">
        <v>266</v>
      </c>
      <c r="C210" s="23" t="s">
        <v>534</v>
      </c>
      <c r="D210" s="18" t="s">
        <v>52</v>
      </c>
      <c r="E210" s="24" t="s">
        <v>535</v>
      </c>
      <c r="F210" s="25" t="s">
        <v>300</v>
      </c>
      <c r="G210" s="26">
        <v>18.135999999999999</v>
      </c>
      <c r="H210" s="27"/>
      <c r="I210" s="27">
        <f>ROUND(ROUND(H210,2)*ROUND(G210,3),2)</f>
        <v>0</v>
      </c>
      <c r="J210" s="25" t="s">
        <v>55</v>
      </c>
      <c r="O210">
        <f>(I210*21)/100</f>
        <v>0</v>
      </c>
      <c r="P210" t="s">
        <v>27</v>
      </c>
    </row>
    <row r="211" spans="1:16" ht="25.5" x14ac:dyDescent="0.2">
      <c r="A211" s="28" t="s">
        <v>56</v>
      </c>
      <c r="E211" s="29" t="s">
        <v>536</v>
      </c>
    </row>
    <row r="212" spans="1:16" x14ac:dyDescent="0.2">
      <c r="A212" s="30" t="s">
        <v>58</v>
      </c>
      <c r="E212" s="31" t="s">
        <v>537</v>
      </c>
    </row>
    <row r="213" spans="1:16" ht="369.75" x14ac:dyDescent="0.2">
      <c r="A213" t="s">
        <v>59</v>
      </c>
      <c r="E213" s="29" t="s">
        <v>533</v>
      </c>
    </row>
    <row r="214" spans="1:16" x14ac:dyDescent="0.2">
      <c r="A214" s="18" t="s">
        <v>50</v>
      </c>
      <c r="B214" s="23" t="s">
        <v>270</v>
      </c>
      <c r="C214" s="23" t="s">
        <v>538</v>
      </c>
      <c r="D214" s="18" t="s">
        <v>52</v>
      </c>
      <c r="E214" s="24" t="s">
        <v>539</v>
      </c>
      <c r="F214" s="25" t="s">
        <v>300</v>
      </c>
      <c r="G214" s="26">
        <v>2.4</v>
      </c>
      <c r="H214" s="27"/>
      <c r="I214" s="27">
        <f>ROUND(ROUND(H214,2)*ROUND(G214,3),2)</f>
        <v>0</v>
      </c>
      <c r="J214" s="25" t="s">
        <v>55</v>
      </c>
      <c r="O214">
        <f>(I214*21)/100</f>
        <v>0</v>
      </c>
      <c r="P214" t="s">
        <v>27</v>
      </c>
    </row>
    <row r="215" spans="1:16" x14ac:dyDescent="0.2">
      <c r="A215" s="28" t="s">
        <v>56</v>
      </c>
      <c r="E215" s="29" t="s">
        <v>540</v>
      </c>
    </row>
    <row r="216" spans="1:16" x14ac:dyDescent="0.2">
      <c r="A216" s="30" t="s">
        <v>58</v>
      </c>
      <c r="E216" s="31" t="s">
        <v>541</v>
      </c>
    </row>
    <row r="217" spans="1:16" ht="369.75" x14ac:dyDescent="0.2">
      <c r="A217" t="s">
        <v>59</v>
      </c>
      <c r="E217" s="29" t="s">
        <v>533</v>
      </c>
    </row>
    <row r="218" spans="1:16" x14ac:dyDescent="0.2">
      <c r="A218" s="18" t="s">
        <v>50</v>
      </c>
      <c r="B218" s="23" t="s">
        <v>272</v>
      </c>
      <c r="C218" s="23" t="s">
        <v>542</v>
      </c>
      <c r="D218" s="18" t="s">
        <v>52</v>
      </c>
      <c r="E218" s="24" t="s">
        <v>543</v>
      </c>
      <c r="F218" s="25" t="s">
        <v>282</v>
      </c>
      <c r="G218" s="26">
        <v>4.2999999999999997E-2</v>
      </c>
      <c r="H218" s="27"/>
      <c r="I218" s="27">
        <f>ROUND(ROUND(H218,2)*ROUND(G218,3),2)</f>
        <v>0</v>
      </c>
      <c r="J218" s="25" t="s">
        <v>55</v>
      </c>
      <c r="O218">
        <f>(I218*21)/100</f>
        <v>0</v>
      </c>
      <c r="P218" t="s">
        <v>27</v>
      </c>
    </row>
    <row r="219" spans="1:16" x14ac:dyDescent="0.2">
      <c r="A219" s="28" t="s">
        <v>56</v>
      </c>
      <c r="E219" s="29" t="s">
        <v>544</v>
      </c>
    </row>
    <row r="220" spans="1:16" x14ac:dyDescent="0.2">
      <c r="A220" s="30" t="s">
        <v>58</v>
      </c>
      <c r="E220" s="31" t="s">
        <v>545</v>
      </c>
    </row>
    <row r="221" spans="1:16" ht="191.25" x14ac:dyDescent="0.2">
      <c r="A221" t="s">
        <v>59</v>
      </c>
      <c r="E221" s="29" t="s">
        <v>546</v>
      </c>
    </row>
    <row r="222" spans="1:16" x14ac:dyDescent="0.2">
      <c r="A222" s="18" t="s">
        <v>50</v>
      </c>
      <c r="B222" s="23" t="s">
        <v>547</v>
      </c>
      <c r="C222" s="23" t="s">
        <v>548</v>
      </c>
      <c r="D222" s="18" t="s">
        <v>52</v>
      </c>
      <c r="E222" s="24" t="s">
        <v>549</v>
      </c>
      <c r="F222" s="25" t="s">
        <v>300</v>
      </c>
      <c r="G222" s="26">
        <v>3.4729999999999999</v>
      </c>
      <c r="H222" s="27"/>
      <c r="I222" s="27">
        <f>ROUND(ROUND(H222,2)*ROUND(G222,3),2)</f>
        <v>0</v>
      </c>
      <c r="J222" s="25" t="s">
        <v>55</v>
      </c>
      <c r="O222">
        <f>(I222*21)/100</f>
        <v>0</v>
      </c>
      <c r="P222" t="s">
        <v>27</v>
      </c>
    </row>
    <row r="223" spans="1:16" ht="25.5" x14ac:dyDescent="0.2">
      <c r="A223" s="28" t="s">
        <v>56</v>
      </c>
      <c r="E223" s="29" t="s">
        <v>550</v>
      </c>
    </row>
    <row r="224" spans="1:16" x14ac:dyDescent="0.2">
      <c r="A224" s="30" t="s">
        <v>58</v>
      </c>
      <c r="E224" s="31" t="s">
        <v>551</v>
      </c>
    </row>
    <row r="225" spans="1:16" ht="38.25" x14ac:dyDescent="0.2">
      <c r="A225" t="s">
        <v>59</v>
      </c>
      <c r="E225" s="29" t="s">
        <v>474</v>
      </c>
    </row>
    <row r="226" spans="1:16" x14ac:dyDescent="0.2">
      <c r="A226" s="18" t="s">
        <v>50</v>
      </c>
      <c r="B226" s="23" t="s">
        <v>552</v>
      </c>
      <c r="C226" s="23" t="s">
        <v>553</v>
      </c>
      <c r="D226" s="18" t="s">
        <v>52</v>
      </c>
      <c r="E226" s="24" t="s">
        <v>554</v>
      </c>
      <c r="F226" s="25" t="s">
        <v>300</v>
      </c>
      <c r="G226" s="26">
        <v>2.718</v>
      </c>
      <c r="H226" s="27"/>
      <c r="I226" s="27">
        <f>ROUND(ROUND(H226,2)*ROUND(G226,3),2)</f>
        <v>0</v>
      </c>
      <c r="J226" s="25" t="s">
        <v>55</v>
      </c>
      <c r="O226">
        <f>(I226*21)/100</f>
        <v>0</v>
      </c>
      <c r="P226" t="s">
        <v>27</v>
      </c>
    </row>
    <row r="227" spans="1:16" x14ac:dyDescent="0.2">
      <c r="A227" s="28" t="s">
        <v>56</v>
      </c>
      <c r="E227" s="29" t="s">
        <v>555</v>
      </c>
    </row>
    <row r="228" spans="1:16" x14ac:dyDescent="0.2">
      <c r="A228" s="30" t="s">
        <v>58</v>
      </c>
      <c r="E228" s="31" t="s">
        <v>556</v>
      </c>
    </row>
    <row r="229" spans="1:16" ht="25.5" x14ac:dyDescent="0.2">
      <c r="A229" t="s">
        <v>59</v>
      </c>
      <c r="E229" s="29" t="s">
        <v>557</v>
      </c>
    </row>
    <row r="230" spans="1:16" x14ac:dyDescent="0.2">
      <c r="A230" s="18" t="s">
        <v>50</v>
      </c>
      <c r="B230" s="23" t="s">
        <v>558</v>
      </c>
      <c r="C230" s="23" t="s">
        <v>559</v>
      </c>
      <c r="D230" s="18" t="s">
        <v>52</v>
      </c>
      <c r="E230" s="24" t="s">
        <v>560</v>
      </c>
      <c r="F230" s="25" t="s">
        <v>300</v>
      </c>
      <c r="G230" s="26">
        <v>13.468</v>
      </c>
      <c r="H230" s="27"/>
      <c r="I230" s="27">
        <f>ROUND(ROUND(H230,2)*ROUND(G230,3),2)</f>
        <v>0</v>
      </c>
      <c r="J230" s="25" t="s">
        <v>55</v>
      </c>
      <c r="O230">
        <f>(I230*21)/100</f>
        <v>0</v>
      </c>
      <c r="P230" t="s">
        <v>27</v>
      </c>
    </row>
    <row r="231" spans="1:16" x14ac:dyDescent="0.2">
      <c r="A231" s="28" t="s">
        <v>56</v>
      </c>
      <c r="E231" s="29" t="s">
        <v>561</v>
      </c>
    </row>
    <row r="232" spans="1:16" x14ac:dyDescent="0.2">
      <c r="A232" s="30" t="s">
        <v>58</v>
      </c>
      <c r="E232" s="31" t="s">
        <v>562</v>
      </c>
    </row>
    <row r="233" spans="1:16" ht="369.75" x14ac:dyDescent="0.2">
      <c r="A233" t="s">
        <v>59</v>
      </c>
      <c r="E233" s="29" t="s">
        <v>533</v>
      </c>
    </row>
    <row r="234" spans="1:16" x14ac:dyDescent="0.2">
      <c r="A234" s="18" t="s">
        <v>50</v>
      </c>
      <c r="B234" s="23" t="s">
        <v>563</v>
      </c>
      <c r="C234" s="23" t="s">
        <v>564</v>
      </c>
      <c r="D234" s="18" t="s">
        <v>52</v>
      </c>
      <c r="E234" s="24" t="s">
        <v>565</v>
      </c>
      <c r="F234" s="25" t="s">
        <v>282</v>
      </c>
      <c r="G234" s="26">
        <v>0.39800000000000002</v>
      </c>
      <c r="H234" s="27"/>
      <c r="I234" s="27">
        <f>ROUND(ROUND(H234,2)*ROUND(G234,3),2)</f>
        <v>0</v>
      </c>
      <c r="J234" s="25" t="s">
        <v>55</v>
      </c>
      <c r="O234">
        <f>(I234*21)/100</f>
        <v>0</v>
      </c>
      <c r="P234" t="s">
        <v>27</v>
      </c>
    </row>
    <row r="235" spans="1:16" x14ac:dyDescent="0.2">
      <c r="A235" s="28" t="s">
        <v>56</v>
      </c>
      <c r="E235" s="29" t="s">
        <v>566</v>
      </c>
    </row>
    <row r="236" spans="1:16" x14ac:dyDescent="0.2">
      <c r="A236" s="30" t="s">
        <v>58</v>
      </c>
      <c r="E236" s="31" t="s">
        <v>52</v>
      </c>
    </row>
    <row r="237" spans="1:16" ht="178.5" x14ac:dyDescent="0.2">
      <c r="A237" t="s">
        <v>59</v>
      </c>
      <c r="E237" s="29" t="s">
        <v>567</v>
      </c>
    </row>
    <row r="238" spans="1:16" x14ac:dyDescent="0.2">
      <c r="A238" s="18" t="s">
        <v>50</v>
      </c>
      <c r="B238" s="23" t="s">
        <v>568</v>
      </c>
      <c r="C238" s="23" t="s">
        <v>569</v>
      </c>
      <c r="D238" s="18" t="s">
        <v>52</v>
      </c>
      <c r="E238" s="24" t="s">
        <v>570</v>
      </c>
      <c r="F238" s="25" t="s">
        <v>282</v>
      </c>
      <c r="G238" s="26">
        <v>0.94799999999999995</v>
      </c>
      <c r="H238" s="27"/>
      <c r="I238" s="27">
        <f>ROUND(ROUND(H238,2)*ROUND(G238,3),2)</f>
        <v>0</v>
      </c>
      <c r="J238" s="25" t="s">
        <v>55</v>
      </c>
      <c r="O238">
        <f>(I238*21)/100</f>
        <v>0</v>
      </c>
      <c r="P238" t="s">
        <v>27</v>
      </c>
    </row>
    <row r="239" spans="1:16" ht="25.5" x14ac:dyDescent="0.2">
      <c r="A239" s="28" t="s">
        <v>56</v>
      </c>
      <c r="E239" s="29" t="s">
        <v>571</v>
      </c>
    </row>
    <row r="240" spans="1:16" x14ac:dyDescent="0.2">
      <c r="A240" s="30" t="s">
        <v>58</v>
      </c>
      <c r="E240" s="31" t="s">
        <v>572</v>
      </c>
    </row>
    <row r="241" spans="1:16" ht="178.5" x14ac:dyDescent="0.2">
      <c r="A241" t="s">
        <v>59</v>
      </c>
      <c r="E241" s="29" t="s">
        <v>567</v>
      </c>
    </row>
    <row r="242" spans="1:16" x14ac:dyDescent="0.2">
      <c r="A242" s="18" t="s">
        <v>50</v>
      </c>
      <c r="B242" s="23" t="s">
        <v>573</v>
      </c>
      <c r="C242" s="23" t="s">
        <v>574</v>
      </c>
      <c r="D242" s="18" t="s">
        <v>52</v>
      </c>
      <c r="E242" s="24" t="s">
        <v>575</v>
      </c>
      <c r="F242" s="25" t="s">
        <v>300</v>
      </c>
      <c r="G242" s="26">
        <v>27</v>
      </c>
      <c r="H242" s="27"/>
      <c r="I242" s="27">
        <f>ROUND(ROUND(H242,2)*ROUND(G242,3),2)</f>
        <v>0</v>
      </c>
      <c r="J242" s="25" t="s">
        <v>55</v>
      </c>
      <c r="O242">
        <f>(I242*21)/100</f>
        <v>0</v>
      </c>
      <c r="P242" t="s">
        <v>27</v>
      </c>
    </row>
    <row r="243" spans="1:16" x14ac:dyDescent="0.2">
      <c r="A243" s="28" t="s">
        <v>56</v>
      </c>
      <c r="E243" s="29" t="s">
        <v>576</v>
      </c>
    </row>
    <row r="244" spans="1:16" x14ac:dyDescent="0.2">
      <c r="A244" s="30" t="s">
        <v>58</v>
      </c>
      <c r="E244" s="31" t="s">
        <v>577</v>
      </c>
    </row>
    <row r="245" spans="1:16" ht="369.75" x14ac:dyDescent="0.2">
      <c r="A245" t="s">
        <v>59</v>
      </c>
      <c r="E245" s="29" t="s">
        <v>533</v>
      </c>
    </row>
    <row r="246" spans="1:16" x14ac:dyDescent="0.2">
      <c r="A246" s="18" t="s">
        <v>50</v>
      </c>
      <c r="B246" s="23" t="s">
        <v>578</v>
      </c>
      <c r="C246" s="23" t="s">
        <v>579</v>
      </c>
      <c r="D246" s="18" t="s">
        <v>52</v>
      </c>
      <c r="E246" s="24" t="s">
        <v>580</v>
      </c>
      <c r="F246" s="25" t="s">
        <v>300</v>
      </c>
      <c r="G246" s="26">
        <v>134.75</v>
      </c>
      <c r="H246" s="27"/>
      <c r="I246" s="27">
        <f>ROUND(ROUND(H246,2)*ROUND(G246,3),2)</f>
        <v>0</v>
      </c>
      <c r="J246" s="25" t="s">
        <v>55</v>
      </c>
      <c r="O246">
        <f>(I246*21)/100</f>
        <v>0</v>
      </c>
      <c r="P246" t="s">
        <v>27</v>
      </c>
    </row>
    <row r="247" spans="1:16" ht="25.5" x14ac:dyDescent="0.2">
      <c r="A247" s="28" t="s">
        <v>56</v>
      </c>
      <c r="E247" s="29" t="s">
        <v>581</v>
      </c>
    </row>
    <row r="248" spans="1:16" x14ac:dyDescent="0.2">
      <c r="A248" s="30" t="s">
        <v>58</v>
      </c>
      <c r="E248" s="31" t="s">
        <v>582</v>
      </c>
    </row>
    <row r="249" spans="1:16" ht="38.25" x14ac:dyDescent="0.2">
      <c r="A249" t="s">
        <v>59</v>
      </c>
      <c r="E249" s="29" t="s">
        <v>583</v>
      </c>
    </row>
    <row r="250" spans="1:16" x14ac:dyDescent="0.2">
      <c r="A250" s="18" t="s">
        <v>50</v>
      </c>
      <c r="B250" s="23" t="s">
        <v>584</v>
      </c>
      <c r="C250" s="23" t="s">
        <v>585</v>
      </c>
      <c r="D250" s="18" t="s">
        <v>52</v>
      </c>
      <c r="E250" s="24" t="s">
        <v>586</v>
      </c>
      <c r="F250" s="25" t="s">
        <v>300</v>
      </c>
      <c r="G250" s="26">
        <v>6.8</v>
      </c>
      <c r="H250" s="27"/>
      <c r="I250" s="27">
        <f>ROUND(ROUND(H250,2)*ROUND(G250,3),2)</f>
        <v>0</v>
      </c>
      <c r="J250" s="25" t="s">
        <v>55</v>
      </c>
      <c r="O250">
        <f>(I250*21)/100</f>
        <v>0</v>
      </c>
      <c r="P250" t="s">
        <v>27</v>
      </c>
    </row>
    <row r="251" spans="1:16" ht="25.5" x14ac:dyDescent="0.2">
      <c r="A251" s="28" t="s">
        <v>56</v>
      </c>
      <c r="E251" s="29" t="s">
        <v>587</v>
      </c>
    </row>
    <row r="252" spans="1:16" x14ac:dyDescent="0.2">
      <c r="A252" s="30" t="s">
        <v>58</v>
      </c>
      <c r="E252" s="31" t="s">
        <v>588</v>
      </c>
    </row>
    <row r="253" spans="1:16" ht="51" x14ac:dyDescent="0.2">
      <c r="A253" t="s">
        <v>59</v>
      </c>
      <c r="E253" s="29" t="s">
        <v>589</v>
      </c>
    </row>
    <row r="254" spans="1:16" x14ac:dyDescent="0.2">
      <c r="A254" s="18" t="s">
        <v>50</v>
      </c>
      <c r="B254" s="23" t="s">
        <v>590</v>
      </c>
      <c r="C254" s="23" t="s">
        <v>591</v>
      </c>
      <c r="D254" s="18" t="s">
        <v>52</v>
      </c>
      <c r="E254" s="24" t="s">
        <v>592</v>
      </c>
      <c r="F254" s="25" t="s">
        <v>54</v>
      </c>
      <c r="G254" s="26">
        <v>1</v>
      </c>
      <c r="H254" s="27"/>
      <c r="I254" s="27">
        <f>ROUND(ROUND(H254,2)*ROUND(G254,3),2)</f>
        <v>0</v>
      </c>
      <c r="J254" s="25" t="s">
        <v>55</v>
      </c>
      <c r="O254">
        <f>(I254*21)/100</f>
        <v>0</v>
      </c>
      <c r="P254" t="s">
        <v>27</v>
      </c>
    </row>
    <row r="255" spans="1:16" ht="38.25" x14ac:dyDescent="0.2">
      <c r="A255" s="28" t="s">
        <v>56</v>
      </c>
      <c r="E255" s="29" t="s">
        <v>593</v>
      </c>
    </row>
    <row r="256" spans="1:16" x14ac:dyDescent="0.2">
      <c r="A256" s="30" t="s">
        <v>58</v>
      </c>
      <c r="E256" s="31" t="s">
        <v>52</v>
      </c>
    </row>
    <row r="257" spans="1:18" ht="38.25" x14ac:dyDescent="0.2">
      <c r="A257" t="s">
        <v>59</v>
      </c>
      <c r="E257" s="29" t="s">
        <v>474</v>
      </c>
    </row>
    <row r="258" spans="1:18" x14ac:dyDescent="0.2">
      <c r="A258" s="18" t="s">
        <v>50</v>
      </c>
      <c r="B258" s="23" t="s">
        <v>594</v>
      </c>
      <c r="C258" s="23" t="s">
        <v>595</v>
      </c>
      <c r="D258" s="18" t="s">
        <v>71</v>
      </c>
      <c r="E258" s="24" t="s">
        <v>596</v>
      </c>
      <c r="F258" s="25" t="s">
        <v>300</v>
      </c>
      <c r="G258" s="26">
        <v>55.002000000000002</v>
      </c>
      <c r="H258" s="27"/>
      <c r="I258" s="27">
        <f>ROUND(ROUND(H258,2)*ROUND(G258,3),2)</f>
        <v>0</v>
      </c>
      <c r="J258" s="25" t="s">
        <v>55</v>
      </c>
      <c r="O258">
        <f>(I258*21)/100</f>
        <v>0</v>
      </c>
      <c r="P258" t="s">
        <v>27</v>
      </c>
    </row>
    <row r="259" spans="1:18" ht="25.5" x14ac:dyDescent="0.2">
      <c r="A259" s="28" t="s">
        <v>56</v>
      </c>
      <c r="E259" s="29" t="s">
        <v>597</v>
      </c>
    </row>
    <row r="260" spans="1:18" x14ac:dyDescent="0.2">
      <c r="A260" s="30" t="s">
        <v>58</v>
      </c>
      <c r="E260" s="31" t="s">
        <v>598</v>
      </c>
    </row>
    <row r="261" spans="1:18" ht="102" x14ac:dyDescent="0.2">
      <c r="A261" t="s">
        <v>59</v>
      </c>
      <c r="E261" s="29" t="s">
        <v>599</v>
      </c>
    </row>
    <row r="262" spans="1:18" x14ac:dyDescent="0.2">
      <c r="A262" s="18" t="s">
        <v>50</v>
      </c>
      <c r="B262" s="23" t="s">
        <v>600</v>
      </c>
      <c r="C262" s="23" t="s">
        <v>595</v>
      </c>
      <c r="D262" s="18" t="s">
        <v>75</v>
      </c>
      <c r="E262" s="24" t="s">
        <v>596</v>
      </c>
      <c r="F262" s="25" t="s">
        <v>300</v>
      </c>
      <c r="G262" s="26">
        <v>5.4</v>
      </c>
      <c r="H262" s="27"/>
      <c r="I262" s="27">
        <f>ROUND(ROUND(H262,2)*ROUND(G262,3),2)</f>
        <v>0</v>
      </c>
      <c r="J262" s="25" t="s">
        <v>55</v>
      </c>
      <c r="O262">
        <f>(I262*21)/100</f>
        <v>0</v>
      </c>
      <c r="P262" t="s">
        <v>27</v>
      </c>
    </row>
    <row r="263" spans="1:18" ht="25.5" x14ac:dyDescent="0.2">
      <c r="A263" s="28" t="s">
        <v>56</v>
      </c>
      <c r="E263" s="29" t="s">
        <v>601</v>
      </c>
    </row>
    <row r="264" spans="1:18" x14ac:dyDescent="0.2">
      <c r="A264" s="30" t="s">
        <v>58</v>
      </c>
      <c r="E264" s="31" t="s">
        <v>602</v>
      </c>
    </row>
    <row r="265" spans="1:18" ht="102" x14ac:dyDescent="0.2">
      <c r="A265" t="s">
        <v>59</v>
      </c>
      <c r="E265" s="29" t="s">
        <v>599</v>
      </c>
    </row>
    <row r="266" spans="1:18" x14ac:dyDescent="0.2">
      <c r="A266" s="18" t="s">
        <v>50</v>
      </c>
      <c r="B266" s="23" t="s">
        <v>603</v>
      </c>
      <c r="C266" s="23" t="s">
        <v>604</v>
      </c>
      <c r="D266" s="18" t="s">
        <v>52</v>
      </c>
      <c r="E266" s="24" t="s">
        <v>605</v>
      </c>
      <c r="F266" s="25" t="s">
        <v>300</v>
      </c>
      <c r="G266" s="26">
        <v>4.8620000000000001</v>
      </c>
      <c r="H266" s="27"/>
      <c r="I266" s="27">
        <f>ROUND(ROUND(H266,2)*ROUND(G266,3),2)</f>
        <v>0</v>
      </c>
      <c r="J266" s="25" t="s">
        <v>55</v>
      </c>
      <c r="O266">
        <f>(I266*21)/100</f>
        <v>0</v>
      </c>
      <c r="P266" t="s">
        <v>27</v>
      </c>
    </row>
    <row r="267" spans="1:18" ht="25.5" x14ac:dyDescent="0.2">
      <c r="A267" s="28" t="s">
        <v>56</v>
      </c>
      <c r="E267" s="29" t="s">
        <v>606</v>
      </c>
    </row>
    <row r="268" spans="1:18" x14ac:dyDescent="0.2">
      <c r="A268" s="30" t="s">
        <v>58</v>
      </c>
      <c r="E268" s="31" t="s">
        <v>607</v>
      </c>
    </row>
    <row r="269" spans="1:18" ht="357" x14ac:dyDescent="0.2">
      <c r="A269" t="s">
        <v>59</v>
      </c>
      <c r="E269" s="29" t="s">
        <v>608</v>
      </c>
    </row>
    <row r="270" spans="1:18" ht="12.75" customHeight="1" x14ac:dyDescent="0.2">
      <c r="A270" s="5" t="s">
        <v>47</v>
      </c>
      <c r="B270" s="5"/>
      <c r="C270" s="32" t="s">
        <v>38</v>
      </c>
      <c r="D270" s="5"/>
      <c r="E270" s="21" t="s">
        <v>609</v>
      </c>
      <c r="F270" s="5"/>
      <c r="G270" s="5"/>
      <c r="H270" s="5"/>
      <c r="I270" s="33">
        <f>0+Q270</f>
        <v>0</v>
      </c>
      <c r="J270" s="5"/>
      <c r="O270">
        <f>0+R270</f>
        <v>0</v>
      </c>
      <c r="Q270">
        <f>0+I271+I275+I279+I283+I287+I291+I295+I299+I303+I307+I311</f>
        <v>0</v>
      </c>
      <c r="R270">
        <f>0+O271+O275+O279+O283+O287+O291+O295+O299+O303+O307+O311</f>
        <v>0</v>
      </c>
    </row>
    <row r="271" spans="1:18" x14ac:dyDescent="0.2">
      <c r="A271" s="18" t="s">
        <v>50</v>
      </c>
      <c r="B271" s="23" t="s">
        <v>610</v>
      </c>
      <c r="C271" s="23" t="s">
        <v>611</v>
      </c>
      <c r="D271" s="18" t="s">
        <v>52</v>
      </c>
      <c r="E271" s="24" t="s">
        <v>612</v>
      </c>
      <c r="F271" s="25" t="s">
        <v>205</v>
      </c>
      <c r="G271" s="26">
        <v>254.9</v>
      </c>
      <c r="H271" s="27"/>
      <c r="I271" s="27">
        <f>ROUND(ROUND(H271,2)*ROUND(G271,3),2)</f>
        <v>0</v>
      </c>
      <c r="J271" s="25" t="s">
        <v>55</v>
      </c>
      <c r="O271">
        <f>(I271*21)/100</f>
        <v>0</v>
      </c>
      <c r="P271" t="s">
        <v>27</v>
      </c>
    </row>
    <row r="272" spans="1:18" x14ac:dyDescent="0.2">
      <c r="A272" s="28" t="s">
        <v>56</v>
      </c>
      <c r="E272" s="29" t="s">
        <v>613</v>
      </c>
    </row>
    <row r="273" spans="1:16" x14ac:dyDescent="0.2">
      <c r="A273" s="30" t="s">
        <v>58</v>
      </c>
      <c r="E273" s="31" t="s">
        <v>614</v>
      </c>
    </row>
    <row r="274" spans="1:16" ht="127.5" x14ac:dyDescent="0.2">
      <c r="A274" t="s">
        <v>59</v>
      </c>
      <c r="E274" s="29" t="s">
        <v>615</v>
      </c>
    </row>
    <row r="275" spans="1:16" x14ac:dyDescent="0.2">
      <c r="A275" s="18" t="s">
        <v>50</v>
      </c>
      <c r="B275" s="23" t="s">
        <v>616</v>
      </c>
      <c r="C275" s="23" t="s">
        <v>617</v>
      </c>
      <c r="D275" s="18" t="s">
        <v>52</v>
      </c>
      <c r="E275" s="24" t="s">
        <v>618</v>
      </c>
      <c r="F275" s="25" t="s">
        <v>205</v>
      </c>
      <c r="G275" s="26">
        <v>269.3</v>
      </c>
      <c r="H275" s="27"/>
      <c r="I275" s="27">
        <f>ROUND(ROUND(H275,2)*ROUND(G275,3),2)</f>
        <v>0</v>
      </c>
      <c r="J275" s="25" t="s">
        <v>55</v>
      </c>
      <c r="O275">
        <f>(I275*21)/100</f>
        <v>0</v>
      </c>
      <c r="P275" t="s">
        <v>27</v>
      </c>
    </row>
    <row r="276" spans="1:16" x14ac:dyDescent="0.2">
      <c r="A276" s="28" t="s">
        <v>56</v>
      </c>
      <c r="E276" s="29" t="s">
        <v>619</v>
      </c>
    </row>
    <row r="277" spans="1:16" x14ac:dyDescent="0.2">
      <c r="A277" s="30" t="s">
        <v>58</v>
      </c>
      <c r="E277" s="31" t="s">
        <v>620</v>
      </c>
    </row>
    <row r="278" spans="1:16" ht="127.5" x14ac:dyDescent="0.2">
      <c r="A278" t="s">
        <v>59</v>
      </c>
      <c r="E278" s="29" t="s">
        <v>615</v>
      </c>
    </row>
    <row r="279" spans="1:16" x14ac:dyDescent="0.2">
      <c r="A279" s="18" t="s">
        <v>50</v>
      </c>
      <c r="B279" s="23" t="s">
        <v>621</v>
      </c>
      <c r="C279" s="23" t="s">
        <v>622</v>
      </c>
      <c r="D279" s="18" t="s">
        <v>52</v>
      </c>
      <c r="E279" s="24" t="s">
        <v>623</v>
      </c>
      <c r="F279" s="25" t="s">
        <v>300</v>
      </c>
      <c r="G279" s="26">
        <v>11.808</v>
      </c>
      <c r="H279" s="27"/>
      <c r="I279" s="27">
        <f>ROUND(ROUND(H279,2)*ROUND(G279,3),2)</f>
        <v>0</v>
      </c>
      <c r="J279" s="25" t="s">
        <v>55</v>
      </c>
      <c r="O279">
        <f>(I279*21)/100</f>
        <v>0</v>
      </c>
      <c r="P279" t="s">
        <v>27</v>
      </c>
    </row>
    <row r="280" spans="1:16" ht="25.5" x14ac:dyDescent="0.2">
      <c r="A280" s="28" t="s">
        <v>56</v>
      </c>
      <c r="E280" s="29" t="s">
        <v>624</v>
      </c>
    </row>
    <row r="281" spans="1:16" x14ac:dyDescent="0.2">
      <c r="A281" s="30" t="s">
        <v>58</v>
      </c>
      <c r="E281" s="31" t="s">
        <v>625</v>
      </c>
    </row>
    <row r="282" spans="1:16" ht="102" x14ac:dyDescent="0.2">
      <c r="A282" t="s">
        <v>59</v>
      </c>
      <c r="E282" s="29" t="s">
        <v>626</v>
      </c>
    </row>
    <row r="283" spans="1:16" x14ac:dyDescent="0.2">
      <c r="A283" s="18" t="s">
        <v>50</v>
      </c>
      <c r="B283" s="23" t="s">
        <v>627</v>
      </c>
      <c r="C283" s="23" t="s">
        <v>628</v>
      </c>
      <c r="D283" s="18" t="s">
        <v>52</v>
      </c>
      <c r="E283" s="24" t="s">
        <v>629</v>
      </c>
      <c r="F283" s="25" t="s">
        <v>205</v>
      </c>
      <c r="G283" s="26">
        <v>254.9</v>
      </c>
      <c r="H283" s="27"/>
      <c r="I283" s="27">
        <f>ROUND(ROUND(H283,2)*ROUND(G283,3),2)</f>
        <v>0</v>
      </c>
      <c r="J283" s="25" t="s">
        <v>55</v>
      </c>
      <c r="O283">
        <f>(I283*21)/100</f>
        <v>0</v>
      </c>
      <c r="P283" t="s">
        <v>27</v>
      </c>
    </row>
    <row r="284" spans="1:16" x14ac:dyDescent="0.2">
      <c r="A284" s="28" t="s">
        <v>56</v>
      </c>
      <c r="E284" s="29" t="s">
        <v>630</v>
      </c>
    </row>
    <row r="285" spans="1:16" x14ac:dyDescent="0.2">
      <c r="A285" s="30" t="s">
        <v>58</v>
      </c>
      <c r="E285" s="31" t="s">
        <v>614</v>
      </c>
    </row>
    <row r="286" spans="1:16" ht="51" x14ac:dyDescent="0.2">
      <c r="A286" t="s">
        <v>59</v>
      </c>
      <c r="E286" s="29" t="s">
        <v>631</v>
      </c>
    </row>
    <row r="287" spans="1:16" x14ac:dyDescent="0.2">
      <c r="A287" s="18" t="s">
        <v>50</v>
      </c>
      <c r="B287" s="23" t="s">
        <v>632</v>
      </c>
      <c r="C287" s="23" t="s">
        <v>633</v>
      </c>
      <c r="D287" s="18" t="s">
        <v>52</v>
      </c>
      <c r="E287" s="24" t="s">
        <v>634</v>
      </c>
      <c r="F287" s="25" t="s">
        <v>205</v>
      </c>
      <c r="G287" s="26">
        <v>603.4</v>
      </c>
      <c r="H287" s="27"/>
      <c r="I287" s="27">
        <f>ROUND(ROUND(H287,2)*ROUND(G287,3),2)</f>
        <v>0</v>
      </c>
      <c r="J287" s="25" t="s">
        <v>55</v>
      </c>
      <c r="O287">
        <f>(I287*21)/100</f>
        <v>0</v>
      </c>
      <c r="P287" t="s">
        <v>27</v>
      </c>
    </row>
    <row r="288" spans="1:16" x14ac:dyDescent="0.2">
      <c r="A288" s="28" t="s">
        <v>56</v>
      </c>
      <c r="E288" s="29" t="s">
        <v>635</v>
      </c>
    </row>
    <row r="289" spans="1:16" x14ac:dyDescent="0.2">
      <c r="A289" s="30" t="s">
        <v>58</v>
      </c>
      <c r="E289" s="31" t="s">
        <v>636</v>
      </c>
    </row>
    <row r="290" spans="1:16" ht="51" x14ac:dyDescent="0.2">
      <c r="A290" t="s">
        <v>59</v>
      </c>
      <c r="E290" s="29" t="s">
        <v>631</v>
      </c>
    </row>
    <row r="291" spans="1:16" x14ac:dyDescent="0.2">
      <c r="A291" s="18" t="s">
        <v>50</v>
      </c>
      <c r="B291" s="23" t="s">
        <v>637</v>
      </c>
      <c r="C291" s="23" t="s">
        <v>638</v>
      </c>
      <c r="D291" s="18" t="s">
        <v>52</v>
      </c>
      <c r="E291" s="24" t="s">
        <v>639</v>
      </c>
      <c r="F291" s="25" t="s">
        <v>205</v>
      </c>
      <c r="G291" s="26">
        <v>8.6999999999999993</v>
      </c>
      <c r="H291" s="27"/>
      <c r="I291" s="27">
        <f>ROUND(ROUND(H291,2)*ROUND(G291,3),2)</f>
        <v>0</v>
      </c>
      <c r="J291" s="25" t="s">
        <v>55</v>
      </c>
      <c r="O291">
        <f>(I291*21)/100</f>
        <v>0</v>
      </c>
      <c r="P291" t="s">
        <v>27</v>
      </c>
    </row>
    <row r="292" spans="1:16" ht="25.5" x14ac:dyDescent="0.2">
      <c r="A292" s="28" t="s">
        <v>56</v>
      </c>
      <c r="E292" s="29" t="s">
        <v>640</v>
      </c>
    </row>
    <row r="293" spans="1:16" x14ac:dyDescent="0.2">
      <c r="A293" s="30" t="s">
        <v>58</v>
      </c>
      <c r="E293" s="31" t="s">
        <v>641</v>
      </c>
    </row>
    <row r="294" spans="1:16" ht="51" x14ac:dyDescent="0.2">
      <c r="A294" t="s">
        <v>59</v>
      </c>
      <c r="E294" s="29" t="s">
        <v>642</v>
      </c>
    </row>
    <row r="295" spans="1:16" x14ac:dyDescent="0.2">
      <c r="A295" s="18" t="s">
        <v>50</v>
      </c>
      <c r="B295" s="23" t="s">
        <v>643</v>
      </c>
      <c r="C295" s="23" t="s">
        <v>644</v>
      </c>
      <c r="D295" s="18" t="s">
        <v>52</v>
      </c>
      <c r="E295" s="24" t="s">
        <v>645</v>
      </c>
      <c r="F295" s="25" t="s">
        <v>205</v>
      </c>
      <c r="G295" s="26">
        <v>15</v>
      </c>
      <c r="H295" s="27"/>
      <c r="I295" s="27">
        <f>ROUND(ROUND(H295,2)*ROUND(G295,3),2)</f>
        <v>0</v>
      </c>
      <c r="J295" s="25" t="s">
        <v>55</v>
      </c>
      <c r="O295">
        <f>(I295*21)/100</f>
        <v>0</v>
      </c>
      <c r="P295" t="s">
        <v>27</v>
      </c>
    </row>
    <row r="296" spans="1:16" x14ac:dyDescent="0.2">
      <c r="A296" s="28" t="s">
        <v>56</v>
      </c>
      <c r="E296" s="29" t="s">
        <v>646</v>
      </c>
    </row>
    <row r="297" spans="1:16" x14ac:dyDescent="0.2">
      <c r="A297" s="30" t="s">
        <v>58</v>
      </c>
      <c r="E297" s="31" t="s">
        <v>647</v>
      </c>
    </row>
    <row r="298" spans="1:16" ht="51" x14ac:dyDescent="0.2">
      <c r="A298" t="s">
        <v>59</v>
      </c>
      <c r="E298" s="29" t="s">
        <v>648</v>
      </c>
    </row>
    <row r="299" spans="1:16" x14ac:dyDescent="0.2">
      <c r="A299" s="18" t="s">
        <v>50</v>
      </c>
      <c r="B299" s="23" t="s">
        <v>649</v>
      </c>
      <c r="C299" s="23" t="s">
        <v>650</v>
      </c>
      <c r="D299" s="18" t="s">
        <v>52</v>
      </c>
      <c r="E299" s="24" t="s">
        <v>651</v>
      </c>
      <c r="F299" s="25" t="s">
        <v>205</v>
      </c>
      <c r="G299" s="26">
        <v>294.5</v>
      </c>
      <c r="H299" s="27"/>
      <c r="I299" s="27">
        <f>ROUND(ROUND(H299,2)*ROUND(G299,3),2)</f>
        <v>0</v>
      </c>
      <c r="J299" s="25" t="s">
        <v>55</v>
      </c>
      <c r="O299">
        <f>(I299*21)/100</f>
        <v>0</v>
      </c>
      <c r="P299" t="s">
        <v>27</v>
      </c>
    </row>
    <row r="300" spans="1:16" x14ac:dyDescent="0.2">
      <c r="A300" s="28" t="s">
        <v>56</v>
      </c>
      <c r="E300" s="29" t="s">
        <v>652</v>
      </c>
    </row>
    <row r="301" spans="1:16" x14ac:dyDescent="0.2">
      <c r="A301" s="30" t="s">
        <v>58</v>
      </c>
      <c r="E301" s="31" t="s">
        <v>52</v>
      </c>
    </row>
    <row r="302" spans="1:16" ht="140.25" x14ac:dyDescent="0.2">
      <c r="A302" t="s">
        <v>59</v>
      </c>
      <c r="E302" s="29" t="s">
        <v>653</v>
      </c>
    </row>
    <row r="303" spans="1:16" x14ac:dyDescent="0.2">
      <c r="A303" s="18" t="s">
        <v>50</v>
      </c>
      <c r="B303" s="23" t="s">
        <v>654</v>
      </c>
      <c r="C303" s="23" t="s">
        <v>655</v>
      </c>
      <c r="D303" s="18" t="s">
        <v>52</v>
      </c>
      <c r="E303" s="24" t="s">
        <v>656</v>
      </c>
      <c r="F303" s="25" t="s">
        <v>205</v>
      </c>
      <c r="G303" s="26">
        <v>299.7</v>
      </c>
      <c r="H303" s="27"/>
      <c r="I303" s="27">
        <f>ROUND(ROUND(H303,2)*ROUND(G303,3),2)</f>
        <v>0</v>
      </c>
      <c r="J303" s="25" t="s">
        <v>55</v>
      </c>
      <c r="O303">
        <f>(I303*21)/100</f>
        <v>0</v>
      </c>
      <c r="P303" t="s">
        <v>27</v>
      </c>
    </row>
    <row r="304" spans="1:16" x14ac:dyDescent="0.2">
      <c r="A304" s="28" t="s">
        <v>56</v>
      </c>
      <c r="E304" s="29" t="s">
        <v>657</v>
      </c>
    </row>
    <row r="305" spans="1:18" x14ac:dyDescent="0.2">
      <c r="A305" s="30" t="s">
        <v>58</v>
      </c>
      <c r="E305" s="31" t="s">
        <v>52</v>
      </c>
    </row>
    <row r="306" spans="1:18" ht="140.25" x14ac:dyDescent="0.2">
      <c r="A306" t="s">
        <v>59</v>
      </c>
      <c r="E306" s="29" t="s">
        <v>653</v>
      </c>
    </row>
    <row r="307" spans="1:18" x14ac:dyDescent="0.2">
      <c r="A307" s="18" t="s">
        <v>50</v>
      </c>
      <c r="B307" s="23" t="s">
        <v>658</v>
      </c>
      <c r="C307" s="23" t="s">
        <v>659</v>
      </c>
      <c r="D307" s="18" t="s">
        <v>52</v>
      </c>
      <c r="E307" s="24" t="s">
        <v>660</v>
      </c>
      <c r="F307" s="25" t="s">
        <v>205</v>
      </c>
      <c r="G307" s="26">
        <v>257.2</v>
      </c>
      <c r="H307" s="27"/>
      <c r="I307" s="27">
        <f>ROUND(ROUND(H307,2)*ROUND(G307,3),2)</f>
        <v>0</v>
      </c>
      <c r="J307" s="25" t="s">
        <v>55</v>
      </c>
      <c r="O307">
        <f>(I307*21)/100</f>
        <v>0</v>
      </c>
      <c r="P307" t="s">
        <v>27</v>
      </c>
    </row>
    <row r="308" spans="1:18" x14ac:dyDescent="0.2">
      <c r="A308" s="28" t="s">
        <v>56</v>
      </c>
      <c r="E308" s="29" t="s">
        <v>661</v>
      </c>
    </row>
    <row r="309" spans="1:18" x14ac:dyDescent="0.2">
      <c r="A309" s="30" t="s">
        <v>58</v>
      </c>
      <c r="E309" s="31" t="s">
        <v>662</v>
      </c>
    </row>
    <row r="310" spans="1:18" ht="140.25" x14ac:dyDescent="0.2">
      <c r="A310" t="s">
        <v>59</v>
      </c>
      <c r="E310" s="29" t="s">
        <v>653</v>
      </c>
    </row>
    <row r="311" spans="1:18" x14ac:dyDescent="0.2">
      <c r="A311" s="18" t="s">
        <v>50</v>
      </c>
      <c r="B311" s="23" t="s">
        <v>663</v>
      </c>
      <c r="C311" s="23" t="s">
        <v>664</v>
      </c>
      <c r="D311" s="18" t="s">
        <v>52</v>
      </c>
      <c r="E311" s="24" t="s">
        <v>665</v>
      </c>
      <c r="F311" s="25" t="s">
        <v>205</v>
      </c>
      <c r="G311" s="26">
        <v>46.5</v>
      </c>
      <c r="H311" s="27"/>
      <c r="I311" s="27">
        <f>ROUND(ROUND(H311,2)*ROUND(G311,3),2)</f>
        <v>0</v>
      </c>
      <c r="J311" s="25" t="s">
        <v>55</v>
      </c>
      <c r="O311">
        <f>(I311*21)/100</f>
        <v>0</v>
      </c>
      <c r="P311" t="s">
        <v>27</v>
      </c>
    </row>
    <row r="312" spans="1:18" ht="25.5" x14ac:dyDescent="0.2">
      <c r="A312" s="28" t="s">
        <v>56</v>
      </c>
      <c r="E312" s="29" t="s">
        <v>666</v>
      </c>
    </row>
    <row r="313" spans="1:18" x14ac:dyDescent="0.2">
      <c r="A313" s="30" t="s">
        <v>58</v>
      </c>
      <c r="E313" s="31" t="s">
        <v>667</v>
      </c>
    </row>
    <row r="314" spans="1:18" ht="140.25" x14ac:dyDescent="0.2">
      <c r="A314" t="s">
        <v>59</v>
      </c>
      <c r="E314" s="29" t="s">
        <v>653</v>
      </c>
    </row>
    <row r="315" spans="1:18" ht="12.75" customHeight="1" x14ac:dyDescent="0.2">
      <c r="A315" s="5" t="s">
        <v>47</v>
      </c>
      <c r="B315" s="5"/>
      <c r="C315" s="32" t="s">
        <v>26</v>
      </c>
      <c r="D315" s="5"/>
      <c r="E315" s="21" t="s">
        <v>668</v>
      </c>
      <c r="F315" s="5"/>
      <c r="G315" s="5"/>
      <c r="H315" s="5"/>
      <c r="I315" s="33">
        <f>0+Q315</f>
        <v>0</v>
      </c>
      <c r="J315" s="5"/>
      <c r="O315">
        <f>0+R315</f>
        <v>0</v>
      </c>
      <c r="Q315">
        <f>0+I316</f>
        <v>0</v>
      </c>
      <c r="R315">
        <f>0+O316</f>
        <v>0</v>
      </c>
    </row>
    <row r="316" spans="1:18" ht="25.5" x14ac:dyDescent="0.2">
      <c r="A316" s="18" t="s">
        <v>50</v>
      </c>
      <c r="B316" s="23" t="s">
        <v>669</v>
      </c>
      <c r="C316" s="23" t="s">
        <v>670</v>
      </c>
      <c r="D316" s="18" t="s">
        <v>52</v>
      </c>
      <c r="E316" s="24" t="s">
        <v>671</v>
      </c>
      <c r="F316" s="25" t="s">
        <v>205</v>
      </c>
      <c r="G316" s="26">
        <v>2.2200000000000002</v>
      </c>
      <c r="H316" s="27"/>
      <c r="I316" s="27">
        <f>ROUND(ROUND(H316,2)*ROUND(G316,3),2)</f>
        <v>0</v>
      </c>
      <c r="J316" s="25" t="s">
        <v>55</v>
      </c>
      <c r="O316">
        <f>(I316*21)/100</f>
        <v>0</v>
      </c>
      <c r="P316" t="s">
        <v>27</v>
      </c>
    </row>
    <row r="317" spans="1:18" ht="25.5" x14ac:dyDescent="0.2">
      <c r="A317" s="28" t="s">
        <v>56</v>
      </c>
      <c r="E317" s="29" t="s">
        <v>672</v>
      </c>
    </row>
    <row r="318" spans="1:18" x14ac:dyDescent="0.2">
      <c r="A318" s="30" t="s">
        <v>58</v>
      </c>
      <c r="E318" s="31" t="s">
        <v>673</v>
      </c>
    </row>
    <row r="319" spans="1:18" ht="76.5" x14ac:dyDescent="0.2">
      <c r="A319" t="s">
        <v>59</v>
      </c>
      <c r="E319" s="29" t="s">
        <v>674</v>
      </c>
    </row>
    <row r="320" spans="1:18" ht="12.75" customHeight="1" x14ac:dyDescent="0.2">
      <c r="A320" s="5" t="s">
        <v>47</v>
      </c>
      <c r="B320" s="5"/>
      <c r="C320" s="32" t="s">
        <v>85</v>
      </c>
      <c r="D320" s="5"/>
      <c r="E320" s="21" t="s">
        <v>675</v>
      </c>
      <c r="F320" s="5"/>
      <c r="G320" s="5"/>
      <c r="H320" s="5"/>
      <c r="I320" s="33">
        <f>0+Q320</f>
        <v>0</v>
      </c>
      <c r="J320" s="5"/>
      <c r="O320">
        <f>0+R320</f>
        <v>0</v>
      </c>
      <c r="Q320">
        <f>0+I321+I325+I329+I333+I337</f>
        <v>0</v>
      </c>
      <c r="R320">
        <f>0+O321+O325+O329+O333+O337</f>
        <v>0</v>
      </c>
    </row>
    <row r="321" spans="1:16" ht="25.5" x14ac:dyDescent="0.2">
      <c r="A321" s="18" t="s">
        <v>50</v>
      </c>
      <c r="B321" s="23" t="s">
        <v>676</v>
      </c>
      <c r="C321" s="23" t="s">
        <v>677</v>
      </c>
      <c r="D321" s="18" t="s">
        <v>52</v>
      </c>
      <c r="E321" s="24" t="s">
        <v>678</v>
      </c>
      <c r="F321" s="25" t="s">
        <v>205</v>
      </c>
      <c r="G321" s="26">
        <v>145.27000000000001</v>
      </c>
      <c r="H321" s="27"/>
      <c r="I321" s="27">
        <f>ROUND(ROUND(H321,2)*ROUND(G321,3),2)</f>
        <v>0</v>
      </c>
      <c r="J321" s="25" t="s">
        <v>55</v>
      </c>
      <c r="O321">
        <f>(I321*21)/100</f>
        <v>0</v>
      </c>
      <c r="P321" t="s">
        <v>27</v>
      </c>
    </row>
    <row r="322" spans="1:16" x14ac:dyDescent="0.2">
      <c r="A322" s="28" t="s">
        <v>56</v>
      </c>
      <c r="E322" s="29" t="s">
        <v>679</v>
      </c>
    </row>
    <row r="323" spans="1:16" x14ac:dyDescent="0.2">
      <c r="A323" s="30" t="s">
        <v>58</v>
      </c>
      <c r="E323" s="31" t="s">
        <v>680</v>
      </c>
    </row>
    <row r="324" spans="1:16" ht="191.25" x14ac:dyDescent="0.2">
      <c r="A324" t="s">
        <v>59</v>
      </c>
      <c r="E324" s="29" t="s">
        <v>681</v>
      </c>
    </row>
    <row r="325" spans="1:16" ht="25.5" x14ac:dyDescent="0.2">
      <c r="A325" s="18" t="s">
        <v>50</v>
      </c>
      <c r="B325" s="23" t="s">
        <v>682</v>
      </c>
      <c r="C325" s="23" t="s">
        <v>683</v>
      </c>
      <c r="D325" s="18" t="s">
        <v>52</v>
      </c>
      <c r="E325" s="24" t="s">
        <v>684</v>
      </c>
      <c r="F325" s="25" t="s">
        <v>205</v>
      </c>
      <c r="G325" s="26">
        <v>112.2</v>
      </c>
      <c r="H325" s="27"/>
      <c r="I325" s="27">
        <f>ROUND(ROUND(H325,2)*ROUND(G325,3),2)</f>
        <v>0</v>
      </c>
      <c r="J325" s="25" t="s">
        <v>55</v>
      </c>
      <c r="O325">
        <f>(I325*21)/100</f>
        <v>0</v>
      </c>
      <c r="P325" t="s">
        <v>27</v>
      </c>
    </row>
    <row r="326" spans="1:16" x14ac:dyDescent="0.2">
      <c r="A326" s="28" t="s">
        <v>56</v>
      </c>
      <c r="E326" s="29" t="s">
        <v>685</v>
      </c>
    </row>
    <row r="327" spans="1:16" x14ac:dyDescent="0.2">
      <c r="A327" s="30" t="s">
        <v>58</v>
      </c>
      <c r="E327" s="31" t="s">
        <v>686</v>
      </c>
    </row>
    <row r="328" spans="1:16" ht="216.75" x14ac:dyDescent="0.2">
      <c r="A328" t="s">
        <v>59</v>
      </c>
      <c r="E328" s="29" t="s">
        <v>687</v>
      </c>
    </row>
    <row r="329" spans="1:16" x14ac:dyDescent="0.2">
      <c r="A329" s="18" t="s">
        <v>50</v>
      </c>
      <c r="B329" s="23" t="s">
        <v>688</v>
      </c>
      <c r="C329" s="23" t="s">
        <v>689</v>
      </c>
      <c r="D329" s="18" t="s">
        <v>52</v>
      </c>
      <c r="E329" s="24" t="s">
        <v>690</v>
      </c>
      <c r="F329" s="25" t="s">
        <v>205</v>
      </c>
      <c r="G329" s="26">
        <v>6.76</v>
      </c>
      <c r="H329" s="27"/>
      <c r="I329" s="27">
        <f>ROUND(ROUND(H329,2)*ROUND(G329,3),2)</f>
        <v>0</v>
      </c>
      <c r="J329" s="25" t="s">
        <v>55</v>
      </c>
      <c r="O329">
        <f>(I329*21)/100</f>
        <v>0</v>
      </c>
      <c r="P329" t="s">
        <v>27</v>
      </c>
    </row>
    <row r="330" spans="1:16" ht="25.5" x14ac:dyDescent="0.2">
      <c r="A330" s="28" t="s">
        <v>56</v>
      </c>
      <c r="E330" s="29" t="s">
        <v>691</v>
      </c>
    </row>
    <row r="331" spans="1:16" x14ac:dyDescent="0.2">
      <c r="A331" s="30" t="s">
        <v>58</v>
      </c>
      <c r="E331" s="31" t="s">
        <v>692</v>
      </c>
    </row>
    <row r="332" spans="1:16" ht="38.25" x14ac:dyDescent="0.2">
      <c r="A332" t="s">
        <v>59</v>
      </c>
      <c r="E332" s="29" t="s">
        <v>693</v>
      </c>
    </row>
    <row r="333" spans="1:16" x14ac:dyDescent="0.2">
      <c r="A333" s="18" t="s">
        <v>50</v>
      </c>
      <c r="B333" s="23" t="s">
        <v>694</v>
      </c>
      <c r="C333" s="23" t="s">
        <v>695</v>
      </c>
      <c r="D333" s="18" t="s">
        <v>52</v>
      </c>
      <c r="E333" s="24" t="s">
        <v>696</v>
      </c>
      <c r="F333" s="25" t="s">
        <v>205</v>
      </c>
      <c r="G333" s="26">
        <v>453.83</v>
      </c>
      <c r="H333" s="27"/>
      <c r="I333" s="27">
        <f>ROUND(ROUND(H333,2)*ROUND(G333,3),2)</f>
        <v>0</v>
      </c>
      <c r="J333" s="25" t="s">
        <v>55</v>
      </c>
      <c r="O333">
        <f>(I333*21)/100</f>
        <v>0</v>
      </c>
      <c r="P333" t="s">
        <v>27</v>
      </c>
    </row>
    <row r="334" spans="1:16" ht="25.5" x14ac:dyDescent="0.2">
      <c r="A334" s="28" t="s">
        <v>56</v>
      </c>
      <c r="E334" s="29" t="s">
        <v>697</v>
      </c>
    </row>
    <row r="335" spans="1:16" x14ac:dyDescent="0.2">
      <c r="A335" s="30" t="s">
        <v>58</v>
      </c>
      <c r="E335" s="31" t="s">
        <v>698</v>
      </c>
    </row>
    <row r="336" spans="1:16" ht="38.25" x14ac:dyDescent="0.2">
      <c r="A336" t="s">
        <v>59</v>
      </c>
      <c r="E336" s="29" t="s">
        <v>693</v>
      </c>
    </row>
    <row r="337" spans="1:18" x14ac:dyDescent="0.2">
      <c r="A337" s="18" t="s">
        <v>50</v>
      </c>
      <c r="B337" s="23" t="s">
        <v>699</v>
      </c>
      <c r="C337" s="23" t="s">
        <v>700</v>
      </c>
      <c r="D337" s="18" t="s">
        <v>52</v>
      </c>
      <c r="E337" s="24" t="s">
        <v>701</v>
      </c>
      <c r="F337" s="25" t="s">
        <v>205</v>
      </c>
      <c r="G337" s="26">
        <v>45.32</v>
      </c>
      <c r="H337" s="27"/>
      <c r="I337" s="27">
        <f>ROUND(ROUND(H337,2)*ROUND(G337,3),2)</f>
        <v>0</v>
      </c>
      <c r="J337" s="25" t="s">
        <v>55</v>
      </c>
      <c r="O337">
        <f>(I337*21)/100</f>
        <v>0</v>
      </c>
      <c r="P337" t="s">
        <v>27</v>
      </c>
    </row>
    <row r="338" spans="1:18" x14ac:dyDescent="0.2">
      <c r="A338" s="28" t="s">
        <v>56</v>
      </c>
      <c r="E338" s="29" t="s">
        <v>702</v>
      </c>
    </row>
    <row r="339" spans="1:18" x14ac:dyDescent="0.2">
      <c r="A339" s="30" t="s">
        <v>58</v>
      </c>
      <c r="E339" s="31" t="s">
        <v>703</v>
      </c>
    </row>
    <row r="340" spans="1:18" ht="51" x14ac:dyDescent="0.2">
      <c r="A340" t="s">
        <v>59</v>
      </c>
      <c r="E340" s="29" t="s">
        <v>704</v>
      </c>
    </row>
    <row r="341" spans="1:18" ht="12.75" customHeight="1" x14ac:dyDescent="0.2">
      <c r="A341" s="5" t="s">
        <v>47</v>
      </c>
      <c r="B341" s="5"/>
      <c r="C341" s="32" t="s">
        <v>87</v>
      </c>
      <c r="D341" s="5"/>
      <c r="E341" s="21" t="s">
        <v>705</v>
      </c>
      <c r="F341" s="5"/>
      <c r="G341" s="5"/>
      <c r="H341" s="5"/>
      <c r="I341" s="33">
        <f>0+Q341</f>
        <v>0</v>
      </c>
      <c r="J341" s="5"/>
      <c r="O341">
        <f>0+R341</f>
        <v>0</v>
      </c>
      <c r="Q341">
        <f>0+I342</f>
        <v>0</v>
      </c>
      <c r="R341">
        <f>0+O342</f>
        <v>0</v>
      </c>
    </row>
    <row r="342" spans="1:18" x14ac:dyDescent="0.2">
      <c r="A342" s="18" t="s">
        <v>50</v>
      </c>
      <c r="B342" s="23" t="s">
        <v>706</v>
      </c>
      <c r="C342" s="23" t="s">
        <v>707</v>
      </c>
      <c r="D342" s="18" t="s">
        <v>52</v>
      </c>
      <c r="E342" s="24" t="s">
        <v>708</v>
      </c>
      <c r="F342" s="25" t="s">
        <v>127</v>
      </c>
      <c r="G342" s="26">
        <v>34</v>
      </c>
      <c r="H342" s="27"/>
      <c r="I342" s="27">
        <f>ROUND(ROUND(H342,2)*ROUND(G342,3),2)</f>
        <v>0</v>
      </c>
      <c r="J342" s="25" t="s">
        <v>55</v>
      </c>
      <c r="O342">
        <f>(I342*21)/100</f>
        <v>0</v>
      </c>
      <c r="P342" t="s">
        <v>27</v>
      </c>
    </row>
    <row r="343" spans="1:18" ht="38.25" x14ac:dyDescent="0.2">
      <c r="A343" s="28" t="s">
        <v>56</v>
      </c>
      <c r="E343" s="29" t="s">
        <v>709</v>
      </c>
    </row>
    <row r="344" spans="1:18" x14ac:dyDescent="0.2">
      <c r="A344" s="30" t="s">
        <v>58</v>
      </c>
      <c r="E344" s="31" t="s">
        <v>710</v>
      </c>
    </row>
    <row r="345" spans="1:18" ht="242.25" x14ac:dyDescent="0.2">
      <c r="A345" t="s">
        <v>59</v>
      </c>
      <c r="E345" s="29" t="s">
        <v>711</v>
      </c>
    </row>
    <row r="346" spans="1:18" ht="12.75" customHeight="1" x14ac:dyDescent="0.2">
      <c r="A346" s="5" t="s">
        <v>47</v>
      </c>
      <c r="B346" s="5"/>
      <c r="C346" s="32" t="s">
        <v>42</v>
      </c>
      <c r="D346" s="5"/>
      <c r="E346" s="21" t="s">
        <v>304</v>
      </c>
      <c r="F346" s="5"/>
      <c r="G346" s="5"/>
      <c r="H346" s="5"/>
      <c r="I346" s="33">
        <f>0+Q346</f>
        <v>0</v>
      </c>
      <c r="J346" s="5"/>
      <c r="O346">
        <f>0+R346</f>
        <v>0</v>
      </c>
      <c r="Q346">
        <f>0+I347+I351+I355+I359+I363+I367+I371+I375+I379+I383+I387+I391+I395+I399+I403+I407+I411+I415+I419+I423+I427+I431+I435+I439+I443+I447+I451+I455+I459+I463+I467+I471+I475</f>
        <v>0</v>
      </c>
      <c r="R346">
        <f>0+O347+O351+O355+O359+O363+O367+O371+O375+O379+O383+O387+O391+O395+O399+O403+O407+O411+O415+O419+O423+O427+O431+O435+O439+O443+O447+O451+O455+O459+O463+O467+O471+O475</f>
        <v>0</v>
      </c>
    </row>
    <row r="347" spans="1:18" x14ac:dyDescent="0.2">
      <c r="A347" s="18" t="s">
        <v>50</v>
      </c>
      <c r="B347" s="23" t="s">
        <v>712</v>
      </c>
      <c r="C347" s="23" t="s">
        <v>713</v>
      </c>
      <c r="D347" s="18" t="s">
        <v>52</v>
      </c>
      <c r="E347" s="24" t="s">
        <v>714</v>
      </c>
      <c r="F347" s="25" t="s">
        <v>127</v>
      </c>
      <c r="G347" s="26">
        <v>18</v>
      </c>
      <c r="H347" s="27"/>
      <c r="I347" s="27">
        <f>ROUND(ROUND(H347,2)*ROUND(G347,3),2)</f>
        <v>0</v>
      </c>
      <c r="J347" s="25" t="s">
        <v>55</v>
      </c>
      <c r="O347">
        <f>(I347*21)/100</f>
        <v>0</v>
      </c>
      <c r="P347" t="s">
        <v>27</v>
      </c>
    </row>
    <row r="348" spans="1:18" x14ac:dyDescent="0.2">
      <c r="A348" s="28" t="s">
        <v>56</v>
      </c>
      <c r="E348" s="29" t="s">
        <v>715</v>
      </c>
    </row>
    <row r="349" spans="1:18" x14ac:dyDescent="0.2">
      <c r="A349" s="30" t="s">
        <v>58</v>
      </c>
      <c r="E349" s="31" t="s">
        <v>716</v>
      </c>
    </row>
    <row r="350" spans="1:18" ht="63.75" x14ac:dyDescent="0.2">
      <c r="A350" t="s">
        <v>59</v>
      </c>
      <c r="E350" s="29" t="s">
        <v>717</v>
      </c>
    </row>
    <row r="351" spans="1:18" ht="25.5" x14ac:dyDescent="0.2">
      <c r="A351" s="18" t="s">
        <v>50</v>
      </c>
      <c r="B351" s="23" t="s">
        <v>718</v>
      </c>
      <c r="C351" s="23" t="s">
        <v>719</v>
      </c>
      <c r="D351" s="18" t="s">
        <v>52</v>
      </c>
      <c r="E351" s="24" t="s">
        <v>720</v>
      </c>
      <c r="F351" s="25" t="s">
        <v>127</v>
      </c>
      <c r="G351" s="26">
        <v>66.8</v>
      </c>
      <c r="H351" s="27"/>
      <c r="I351" s="27">
        <f>ROUND(ROUND(H351,2)*ROUND(G351,3),2)</f>
        <v>0</v>
      </c>
      <c r="J351" s="25" t="s">
        <v>55</v>
      </c>
      <c r="O351">
        <f>(I351*21)/100</f>
        <v>0</v>
      </c>
      <c r="P351" t="s">
        <v>27</v>
      </c>
    </row>
    <row r="352" spans="1:18" ht="25.5" x14ac:dyDescent="0.2">
      <c r="A352" s="28" t="s">
        <v>56</v>
      </c>
      <c r="E352" s="29" t="s">
        <v>721</v>
      </c>
    </row>
    <row r="353" spans="1:16" x14ac:dyDescent="0.2">
      <c r="A353" s="30" t="s">
        <v>58</v>
      </c>
      <c r="E353" s="31" t="s">
        <v>722</v>
      </c>
    </row>
    <row r="354" spans="1:16" ht="127.5" x14ac:dyDescent="0.2">
      <c r="A354" t="s">
        <v>59</v>
      </c>
      <c r="E354" s="29" t="s">
        <v>723</v>
      </c>
    </row>
    <row r="355" spans="1:16" ht="25.5" x14ac:dyDescent="0.2">
      <c r="A355" s="18" t="s">
        <v>50</v>
      </c>
      <c r="B355" s="23" t="s">
        <v>724</v>
      </c>
      <c r="C355" s="23" t="s">
        <v>725</v>
      </c>
      <c r="D355" s="18" t="s">
        <v>52</v>
      </c>
      <c r="E355" s="24" t="s">
        <v>726</v>
      </c>
      <c r="F355" s="25" t="s">
        <v>127</v>
      </c>
      <c r="G355" s="26">
        <v>44</v>
      </c>
      <c r="H355" s="27"/>
      <c r="I355" s="27">
        <f>ROUND(ROUND(H355,2)*ROUND(G355,3),2)</f>
        <v>0</v>
      </c>
      <c r="J355" s="25" t="s">
        <v>55</v>
      </c>
      <c r="O355">
        <f>(I355*21)/100</f>
        <v>0</v>
      </c>
      <c r="P355" t="s">
        <v>27</v>
      </c>
    </row>
    <row r="356" spans="1:16" ht="25.5" x14ac:dyDescent="0.2">
      <c r="A356" s="28" t="s">
        <v>56</v>
      </c>
      <c r="E356" s="29" t="s">
        <v>727</v>
      </c>
    </row>
    <row r="357" spans="1:16" x14ac:dyDescent="0.2">
      <c r="A357" s="30" t="s">
        <v>58</v>
      </c>
      <c r="E357" s="31" t="s">
        <v>728</v>
      </c>
    </row>
    <row r="358" spans="1:16" ht="38.25" x14ac:dyDescent="0.2">
      <c r="A358" t="s">
        <v>59</v>
      </c>
      <c r="E358" s="29" t="s">
        <v>134</v>
      </c>
    </row>
    <row r="359" spans="1:16" x14ac:dyDescent="0.2">
      <c r="A359" s="18" t="s">
        <v>50</v>
      </c>
      <c r="B359" s="23" t="s">
        <v>729</v>
      </c>
      <c r="C359" s="23" t="s">
        <v>730</v>
      </c>
      <c r="D359" s="18" t="s">
        <v>71</v>
      </c>
      <c r="E359" s="24" t="s">
        <v>731</v>
      </c>
      <c r="F359" s="25" t="s">
        <v>127</v>
      </c>
      <c r="G359" s="26">
        <v>8</v>
      </c>
      <c r="H359" s="27"/>
      <c r="I359" s="27">
        <f>ROUND(ROUND(H359,2)*ROUND(G359,3),2)</f>
        <v>0</v>
      </c>
      <c r="J359" s="25" t="s">
        <v>55</v>
      </c>
      <c r="O359">
        <f>(I359*21)/100</f>
        <v>0</v>
      </c>
      <c r="P359" t="s">
        <v>27</v>
      </c>
    </row>
    <row r="360" spans="1:16" ht="25.5" x14ac:dyDescent="0.2">
      <c r="A360" s="28" t="s">
        <v>56</v>
      </c>
      <c r="E360" s="29" t="s">
        <v>732</v>
      </c>
    </row>
    <row r="361" spans="1:16" x14ac:dyDescent="0.2">
      <c r="A361" s="30" t="s">
        <v>58</v>
      </c>
      <c r="E361" s="31" t="s">
        <v>733</v>
      </c>
    </row>
    <row r="362" spans="1:16" ht="114.75" x14ac:dyDescent="0.2">
      <c r="A362" t="s">
        <v>59</v>
      </c>
      <c r="E362" s="29" t="s">
        <v>734</v>
      </c>
    </row>
    <row r="363" spans="1:16" x14ac:dyDescent="0.2">
      <c r="A363" s="18" t="s">
        <v>50</v>
      </c>
      <c r="B363" s="23" t="s">
        <v>735</v>
      </c>
      <c r="C363" s="23" t="s">
        <v>730</v>
      </c>
      <c r="D363" s="18" t="s">
        <v>75</v>
      </c>
      <c r="E363" s="24" t="s">
        <v>731</v>
      </c>
      <c r="F363" s="25" t="s">
        <v>127</v>
      </c>
      <c r="G363" s="26">
        <v>8</v>
      </c>
      <c r="H363" s="27"/>
      <c r="I363" s="27">
        <f>ROUND(ROUND(H363,2)*ROUND(G363,3),2)</f>
        <v>0</v>
      </c>
      <c r="J363" s="25" t="s">
        <v>55</v>
      </c>
      <c r="O363">
        <f>(I363*21)/100</f>
        <v>0</v>
      </c>
      <c r="P363" t="s">
        <v>27</v>
      </c>
    </row>
    <row r="364" spans="1:16" ht="25.5" x14ac:dyDescent="0.2">
      <c r="A364" s="28" t="s">
        <v>56</v>
      </c>
      <c r="E364" s="29" t="s">
        <v>736</v>
      </c>
    </row>
    <row r="365" spans="1:16" x14ac:dyDescent="0.2">
      <c r="A365" s="30" t="s">
        <v>58</v>
      </c>
      <c r="E365" s="31" t="s">
        <v>737</v>
      </c>
    </row>
    <row r="366" spans="1:16" ht="114.75" x14ac:dyDescent="0.2">
      <c r="A366" t="s">
        <v>59</v>
      </c>
      <c r="E366" s="29" t="s">
        <v>734</v>
      </c>
    </row>
    <row r="367" spans="1:16" x14ac:dyDescent="0.2">
      <c r="A367" s="18" t="s">
        <v>50</v>
      </c>
      <c r="B367" s="23" t="s">
        <v>738</v>
      </c>
      <c r="C367" s="23" t="s">
        <v>739</v>
      </c>
      <c r="D367" s="18" t="s">
        <v>52</v>
      </c>
      <c r="E367" s="24" t="s">
        <v>740</v>
      </c>
      <c r="F367" s="25" t="s">
        <v>65</v>
      </c>
      <c r="G367" s="26">
        <v>2</v>
      </c>
      <c r="H367" s="27"/>
      <c r="I367" s="27">
        <f>ROUND(ROUND(H367,2)*ROUND(G367,3),2)</f>
        <v>0</v>
      </c>
      <c r="J367" s="25" t="s">
        <v>55</v>
      </c>
      <c r="O367">
        <f>(I367*21)/100</f>
        <v>0</v>
      </c>
      <c r="P367" t="s">
        <v>27</v>
      </c>
    </row>
    <row r="368" spans="1:16" x14ac:dyDescent="0.2">
      <c r="A368" s="28" t="s">
        <v>56</v>
      </c>
      <c r="E368" s="29" t="s">
        <v>741</v>
      </c>
    </row>
    <row r="369" spans="1:16" x14ac:dyDescent="0.2">
      <c r="A369" s="30" t="s">
        <v>58</v>
      </c>
      <c r="E369" s="31" t="s">
        <v>52</v>
      </c>
    </row>
    <row r="370" spans="1:16" ht="51" x14ac:dyDescent="0.2">
      <c r="A370" t="s">
        <v>59</v>
      </c>
      <c r="E370" s="29" t="s">
        <v>742</v>
      </c>
    </row>
    <row r="371" spans="1:16" ht="25.5" x14ac:dyDescent="0.2">
      <c r="A371" s="18" t="s">
        <v>50</v>
      </c>
      <c r="B371" s="23" t="s">
        <v>743</v>
      </c>
      <c r="C371" s="23" t="s">
        <v>744</v>
      </c>
      <c r="D371" s="18" t="s">
        <v>52</v>
      </c>
      <c r="E371" s="24" t="s">
        <v>745</v>
      </c>
      <c r="F371" s="25" t="s">
        <v>65</v>
      </c>
      <c r="G371" s="26">
        <v>6</v>
      </c>
      <c r="H371" s="27"/>
      <c r="I371" s="27">
        <f>ROUND(ROUND(H371,2)*ROUND(G371,3),2)</f>
        <v>0</v>
      </c>
      <c r="J371" s="25" t="s">
        <v>55</v>
      </c>
      <c r="O371">
        <f>(I371*21)/100</f>
        <v>0</v>
      </c>
      <c r="P371" t="s">
        <v>27</v>
      </c>
    </row>
    <row r="372" spans="1:16" x14ac:dyDescent="0.2">
      <c r="A372" s="28" t="s">
        <v>56</v>
      </c>
      <c r="E372" s="29" t="s">
        <v>746</v>
      </c>
    </row>
    <row r="373" spans="1:16" x14ac:dyDescent="0.2">
      <c r="A373" s="30" t="s">
        <v>58</v>
      </c>
      <c r="E373" s="31" t="s">
        <v>52</v>
      </c>
    </row>
    <row r="374" spans="1:16" ht="51" x14ac:dyDescent="0.2">
      <c r="A374" t="s">
        <v>59</v>
      </c>
      <c r="E374" s="29" t="s">
        <v>742</v>
      </c>
    </row>
    <row r="375" spans="1:16" x14ac:dyDescent="0.2">
      <c r="A375" s="18" t="s">
        <v>50</v>
      </c>
      <c r="B375" s="23" t="s">
        <v>747</v>
      </c>
      <c r="C375" s="23" t="s">
        <v>748</v>
      </c>
      <c r="D375" s="18" t="s">
        <v>52</v>
      </c>
      <c r="E375" s="24" t="s">
        <v>749</v>
      </c>
      <c r="F375" s="25" t="s">
        <v>65</v>
      </c>
      <c r="G375" s="26">
        <v>1</v>
      </c>
      <c r="H375" s="27"/>
      <c r="I375" s="27">
        <f>ROUND(ROUND(H375,2)*ROUND(G375,3),2)</f>
        <v>0</v>
      </c>
      <c r="J375" s="25" t="s">
        <v>55</v>
      </c>
      <c r="O375">
        <f>(I375*21)/100</f>
        <v>0</v>
      </c>
      <c r="P375" t="s">
        <v>27</v>
      </c>
    </row>
    <row r="376" spans="1:16" ht="38.25" x14ac:dyDescent="0.2">
      <c r="A376" s="28" t="s">
        <v>56</v>
      </c>
      <c r="E376" s="29" t="s">
        <v>750</v>
      </c>
    </row>
    <row r="377" spans="1:16" x14ac:dyDescent="0.2">
      <c r="A377" s="30" t="s">
        <v>58</v>
      </c>
      <c r="E377" s="31" t="s">
        <v>52</v>
      </c>
    </row>
    <row r="378" spans="1:16" ht="63.75" x14ac:dyDescent="0.2">
      <c r="A378" t="s">
        <v>59</v>
      </c>
      <c r="E378" s="29" t="s">
        <v>751</v>
      </c>
    </row>
    <row r="379" spans="1:16" x14ac:dyDescent="0.2">
      <c r="A379" s="18" t="s">
        <v>50</v>
      </c>
      <c r="B379" s="23" t="s">
        <v>752</v>
      </c>
      <c r="C379" s="23" t="s">
        <v>753</v>
      </c>
      <c r="D379" s="18" t="s">
        <v>52</v>
      </c>
      <c r="E379" s="24" t="s">
        <v>754</v>
      </c>
      <c r="F379" s="25" t="s">
        <v>65</v>
      </c>
      <c r="G379" s="26">
        <v>4</v>
      </c>
      <c r="H379" s="27"/>
      <c r="I379" s="27">
        <f>ROUND(ROUND(H379,2)*ROUND(G379,3),2)</f>
        <v>0</v>
      </c>
      <c r="J379" s="25" t="s">
        <v>55</v>
      </c>
      <c r="O379">
        <f>(I379*21)/100</f>
        <v>0</v>
      </c>
      <c r="P379" t="s">
        <v>27</v>
      </c>
    </row>
    <row r="380" spans="1:16" x14ac:dyDescent="0.2">
      <c r="A380" s="28" t="s">
        <v>56</v>
      </c>
      <c r="E380" s="29" t="s">
        <v>52</v>
      </c>
    </row>
    <row r="381" spans="1:16" x14ac:dyDescent="0.2">
      <c r="A381" s="30" t="s">
        <v>58</v>
      </c>
      <c r="E381" s="31" t="s">
        <v>52</v>
      </c>
    </row>
    <row r="382" spans="1:16" ht="38.25" x14ac:dyDescent="0.2">
      <c r="A382" t="s">
        <v>59</v>
      </c>
      <c r="E382" s="29" t="s">
        <v>755</v>
      </c>
    </row>
    <row r="383" spans="1:16" x14ac:dyDescent="0.2">
      <c r="A383" s="18" t="s">
        <v>50</v>
      </c>
      <c r="B383" s="23" t="s">
        <v>756</v>
      </c>
      <c r="C383" s="23" t="s">
        <v>757</v>
      </c>
      <c r="D383" s="18" t="s">
        <v>52</v>
      </c>
      <c r="E383" s="24" t="s">
        <v>758</v>
      </c>
      <c r="F383" s="25" t="s">
        <v>65</v>
      </c>
      <c r="G383" s="26">
        <v>4</v>
      </c>
      <c r="H383" s="27"/>
      <c r="I383" s="27">
        <f>ROUND(ROUND(H383,2)*ROUND(G383,3),2)</f>
        <v>0</v>
      </c>
      <c r="J383" s="25" t="s">
        <v>55</v>
      </c>
      <c r="O383">
        <f>(I383*21)/100</f>
        <v>0</v>
      </c>
      <c r="P383" t="s">
        <v>27</v>
      </c>
    </row>
    <row r="384" spans="1:16" ht="25.5" x14ac:dyDescent="0.2">
      <c r="A384" s="28" t="s">
        <v>56</v>
      </c>
      <c r="E384" s="29" t="s">
        <v>759</v>
      </c>
    </row>
    <row r="385" spans="1:16" x14ac:dyDescent="0.2">
      <c r="A385" s="30" t="s">
        <v>58</v>
      </c>
      <c r="E385" s="31" t="s">
        <v>52</v>
      </c>
    </row>
    <row r="386" spans="1:16" ht="25.5" x14ac:dyDescent="0.2">
      <c r="A386" t="s">
        <v>59</v>
      </c>
      <c r="E386" s="29" t="s">
        <v>760</v>
      </c>
    </row>
    <row r="387" spans="1:16" ht="25.5" x14ac:dyDescent="0.2">
      <c r="A387" s="18" t="s">
        <v>50</v>
      </c>
      <c r="B387" s="23" t="s">
        <v>761</v>
      </c>
      <c r="C387" s="23" t="s">
        <v>151</v>
      </c>
      <c r="D387" s="18" t="s">
        <v>52</v>
      </c>
      <c r="E387" s="24" t="s">
        <v>152</v>
      </c>
      <c r="F387" s="25" t="s">
        <v>65</v>
      </c>
      <c r="G387" s="26">
        <v>2</v>
      </c>
      <c r="H387" s="27"/>
      <c r="I387" s="27">
        <f>ROUND(ROUND(H387,2)*ROUND(G387,3),2)</f>
        <v>0</v>
      </c>
      <c r="J387" s="25" t="s">
        <v>55</v>
      </c>
      <c r="O387">
        <f>(I387*21)/100</f>
        <v>0</v>
      </c>
      <c r="P387" t="s">
        <v>27</v>
      </c>
    </row>
    <row r="388" spans="1:16" ht="38.25" x14ac:dyDescent="0.2">
      <c r="A388" s="28" t="s">
        <v>56</v>
      </c>
      <c r="E388" s="29" t="s">
        <v>762</v>
      </c>
    </row>
    <row r="389" spans="1:16" x14ac:dyDescent="0.2">
      <c r="A389" s="30" t="s">
        <v>58</v>
      </c>
      <c r="E389" s="31" t="s">
        <v>52</v>
      </c>
    </row>
    <row r="390" spans="1:16" ht="25.5" x14ac:dyDescent="0.2">
      <c r="A390" t="s">
        <v>59</v>
      </c>
      <c r="E390" s="29" t="s">
        <v>154</v>
      </c>
    </row>
    <row r="391" spans="1:16" ht="25.5" x14ac:dyDescent="0.2">
      <c r="A391" s="18" t="s">
        <v>50</v>
      </c>
      <c r="B391" s="23" t="s">
        <v>763</v>
      </c>
      <c r="C391" s="23" t="s">
        <v>764</v>
      </c>
      <c r="D391" s="18" t="s">
        <v>52</v>
      </c>
      <c r="E391" s="24" t="s">
        <v>765</v>
      </c>
      <c r="F391" s="25" t="s">
        <v>65</v>
      </c>
      <c r="G391" s="26">
        <v>2</v>
      </c>
      <c r="H391" s="27"/>
      <c r="I391" s="27">
        <f>ROUND(ROUND(H391,2)*ROUND(G391,3),2)</f>
        <v>0</v>
      </c>
      <c r="J391" s="25" t="s">
        <v>55</v>
      </c>
      <c r="O391">
        <f>(I391*21)/100</f>
        <v>0</v>
      </c>
      <c r="P391" t="s">
        <v>27</v>
      </c>
    </row>
    <row r="392" spans="1:16" ht="38.25" x14ac:dyDescent="0.2">
      <c r="A392" s="28" t="s">
        <v>56</v>
      </c>
      <c r="E392" s="29" t="s">
        <v>766</v>
      </c>
    </row>
    <row r="393" spans="1:16" x14ac:dyDescent="0.2">
      <c r="A393" s="30" t="s">
        <v>58</v>
      </c>
      <c r="E393" s="31" t="s">
        <v>52</v>
      </c>
    </row>
    <row r="394" spans="1:16" ht="25.5" x14ac:dyDescent="0.2">
      <c r="A394" t="s">
        <v>59</v>
      </c>
      <c r="E394" s="29" t="s">
        <v>767</v>
      </c>
    </row>
    <row r="395" spans="1:16" x14ac:dyDescent="0.2">
      <c r="A395" s="18" t="s">
        <v>50</v>
      </c>
      <c r="B395" s="23" t="s">
        <v>768</v>
      </c>
      <c r="C395" s="23" t="s">
        <v>769</v>
      </c>
      <c r="D395" s="18" t="s">
        <v>52</v>
      </c>
      <c r="E395" s="24" t="s">
        <v>770</v>
      </c>
      <c r="F395" s="25" t="s">
        <v>65</v>
      </c>
      <c r="G395" s="26">
        <v>2</v>
      </c>
      <c r="H395" s="27"/>
      <c r="I395" s="27">
        <f>ROUND(ROUND(H395,2)*ROUND(G395,3),2)</f>
        <v>0</v>
      </c>
      <c r="J395" s="25" t="s">
        <v>55</v>
      </c>
      <c r="O395">
        <f>(I395*21)/100</f>
        <v>0</v>
      </c>
      <c r="P395" t="s">
        <v>27</v>
      </c>
    </row>
    <row r="396" spans="1:16" ht="38.25" x14ac:dyDescent="0.2">
      <c r="A396" s="28" t="s">
        <v>56</v>
      </c>
      <c r="E396" s="29" t="s">
        <v>771</v>
      </c>
    </row>
    <row r="397" spans="1:16" x14ac:dyDescent="0.2">
      <c r="A397" s="30" t="s">
        <v>58</v>
      </c>
      <c r="E397" s="31" t="s">
        <v>52</v>
      </c>
    </row>
    <row r="398" spans="1:16" ht="25.5" x14ac:dyDescent="0.2">
      <c r="A398" t="s">
        <v>59</v>
      </c>
      <c r="E398" s="29" t="s">
        <v>154</v>
      </c>
    </row>
    <row r="399" spans="1:16" ht="25.5" x14ac:dyDescent="0.2">
      <c r="A399" s="18" t="s">
        <v>50</v>
      </c>
      <c r="B399" s="23" t="s">
        <v>772</v>
      </c>
      <c r="C399" s="23" t="s">
        <v>773</v>
      </c>
      <c r="D399" s="18" t="s">
        <v>52</v>
      </c>
      <c r="E399" s="24" t="s">
        <v>774</v>
      </c>
      <c r="F399" s="25" t="s">
        <v>65</v>
      </c>
      <c r="G399" s="26">
        <v>1</v>
      </c>
      <c r="H399" s="27"/>
      <c r="I399" s="27">
        <f>ROUND(ROUND(H399,2)*ROUND(G399,3),2)</f>
        <v>0</v>
      </c>
      <c r="J399" s="25" t="s">
        <v>55</v>
      </c>
      <c r="O399">
        <f>(I399*21)/100</f>
        <v>0</v>
      </c>
      <c r="P399" t="s">
        <v>27</v>
      </c>
    </row>
    <row r="400" spans="1:16" ht="25.5" x14ac:dyDescent="0.2">
      <c r="A400" s="28" t="s">
        <v>56</v>
      </c>
      <c r="E400" s="29" t="s">
        <v>775</v>
      </c>
    </row>
    <row r="401" spans="1:16" x14ac:dyDescent="0.2">
      <c r="A401" s="30" t="s">
        <v>58</v>
      </c>
      <c r="E401" s="31" t="s">
        <v>52</v>
      </c>
    </row>
    <row r="402" spans="1:16" ht="38.25" x14ac:dyDescent="0.2">
      <c r="A402" t="s">
        <v>59</v>
      </c>
      <c r="E402" s="29" t="s">
        <v>776</v>
      </c>
    </row>
    <row r="403" spans="1:16" x14ac:dyDescent="0.2">
      <c r="A403" s="18" t="s">
        <v>50</v>
      </c>
      <c r="B403" s="23" t="s">
        <v>777</v>
      </c>
      <c r="C403" s="23" t="s">
        <v>778</v>
      </c>
      <c r="D403" s="18" t="s">
        <v>52</v>
      </c>
      <c r="E403" s="24" t="s">
        <v>779</v>
      </c>
      <c r="F403" s="25" t="s">
        <v>65</v>
      </c>
      <c r="G403" s="26">
        <v>3</v>
      </c>
      <c r="H403" s="27"/>
      <c r="I403" s="27">
        <f>ROUND(ROUND(H403,2)*ROUND(G403,3),2)</f>
        <v>0</v>
      </c>
      <c r="J403" s="25" t="s">
        <v>55</v>
      </c>
      <c r="O403">
        <f>(I403*21)/100</f>
        <v>0</v>
      </c>
      <c r="P403" t="s">
        <v>27</v>
      </c>
    </row>
    <row r="404" spans="1:16" ht="38.25" x14ac:dyDescent="0.2">
      <c r="A404" s="28" t="s">
        <v>56</v>
      </c>
      <c r="E404" s="29" t="s">
        <v>780</v>
      </c>
    </row>
    <row r="405" spans="1:16" x14ac:dyDescent="0.2">
      <c r="A405" s="30" t="s">
        <v>58</v>
      </c>
      <c r="E405" s="31" t="s">
        <v>52</v>
      </c>
    </row>
    <row r="406" spans="1:16" ht="25.5" x14ac:dyDescent="0.2">
      <c r="A406" t="s">
        <v>59</v>
      </c>
      <c r="E406" s="29" t="s">
        <v>154</v>
      </c>
    </row>
    <row r="407" spans="1:16" ht="25.5" x14ac:dyDescent="0.2">
      <c r="A407" s="18" t="s">
        <v>50</v>
      </c>
      <c r="B407" s="23" t="s">
        <v>781</v>
      </c>
      <c r="C407" s="23" t="s">
        <v>782</v>
      </c>
      <c r="D407" s="18" t="s">
        <v>52</v>
      </c>
      <c r="E407" s="24" t="s">
        <v>783</v>
      </c>
      <c r="F407" s="25" t="s">
        <v>205</v>
      </c>
      <c r="G407" s="26">
        <v>25</v>
      </c>
      <c r="H407" s="27"/>
      <c r="I407" s="27">
        <f>ROUND(ROUND(H407,2)*ROUND(G407,3),2)</f>
        <v>0</v>
      </c>
      <c r="J407" s="25" t="s">
        <v>55</v>
      </c>
      <c r="O407">
        <f>(I407*21)/100</f>
        <v>0</v>
      </c>
      <c r="P407" t="s">
        <v>27</v>
      </c>
    </row>
    <row r="408" spans="1:16" x14ac:dyDescent="0.2">
      <c r="A408" s="28" t="s">
        <v>56</v>
      </c>
      <c r="E408" s="29" t="s">
        <v>784</v>
      </c>
    </row>
    <row r="409" spans="1:16" x14ac:dyDescent="0.2">
      <c r="A409" s="30" t="s">
        <v>58</v>
      </c>
      <c r="E409" s="31" t="s">
        <v>785</v>
      </c>
    </row>
    <row r="410" spans="1:16" ht="38.25" x14ac:dyDescent="0.2">
      <c r="A410" t="s">
        <v>59</v>
      </c>
      <c r="E410" s="29" t="s">
        <v>786</v>
      </c>
    </row>
    <row r="411" spans="1:16" ht="25.5" x14ac:dyDescent="0.2">
      <c r="A411" s="18" t="s">
        <v>50</v>
      </c>
      <c r="B411" s="23" t="s">
        <v>787</v>
      </c>
      <c r="C411" s="23" t="s">
        <v>788</v>
      </c>
      <c r="D411" s="18" t="s">
        <v>52</v>
      </c>
      <c r="E411" s="24" t="s">
        <v>789</v>
      </c>
      <c r="F411" s="25" t="s">
        <v>205</v>
      </c>
      <c r="G411" s="26">
        <v>25</v>
      </c>
      <c r="H411" s="27"/>
      <c r="I411" s="27">
        <f>ROUND(ROUND(H411,2)*ROUND(G411,3),2)</f>
        <v>0</v>
      </c>
      <c r="J411" s="25" t="s">
        <v>55</v>
      </c>
      <c r="O411">
        <f>(I411*21)/100</f>
        <v>0</v>
      </c>
      <c r="P411" t="s">
        <v>27</v>
      </c>
    </row>
    <row r="412" spans="1:16" x14ac:dyDescent="0.2">
      <c r="A412" s="28" t="s">
        <v>56</v>
      </c>
      <c r="E412" s="29" t="s">
        <v>790</v>
      </c>
    </row>
    <row r="413" spans="1:16" x14ac:dyDescent="0.2">
      <c r="A413" s="30" t="s">
        <v>58</v>
      </c>
      <c r="E413" s="31" t="s">
        <v>785</v>
      </c>
    </row>
    <row r="414" spans="1:16" ht="38.25" x14ac:dyDescent="0.2">
      <c r="A414" t="s">
        <v>59</v>
      </c>
      <c r="E414" s="29" t="s">
        <v>786</v>
      </c>
    </row>
    <row r="415" spans="1:16" x14ac:dyDescent="0.2">
      <c r="A415" s="18" t="s">
        <v>50</v>
      </c>
      <c r="B415" s="23" t="s">
        <v>791</v>
      </c>
      <c r="C415" s="23" t="s">
        <v>792</v>
      </c>
      <c r="D415" s="18" t="s">
        <v>52</v>
      </c>
      <c r="E415" s="24" t="s">
        <v>793</v>
      </c>
      <c r="F415" s="25" t="s">
        <v>127</v>
      </c>
      <c r="G415" s="26">
        <v>43.56</v>
      </c>
      <c r="H415" s="27"/>
      <c r="I415" s="27">
        <f>ROUND(ROUND(H415,2)*ROUND(G415,3),2)</f>
        <v>0</v>
      </c>
      <c r="J415" s="25" t="s">
        <v>55</v>
      </c>
      <c r="O415">
        <f>(I415*21)/100</f>
        <v>0</v>
      </c>
      <c r="P415" t="s">
        <v>27</v>
      </c>
    </row>
    <row r="416" spans="1:16" ht="25.5" x14ac:dyDescent="0.2">
      <c r="A416" s="28" t="s">
        <v>56</v>
      </c>
      <c r="E416" s="29" t="s">
        <v>794</v>
      </c>
    </row>
    <row r="417" spans="1:16" x14ac:dyDescent="0.2">
      <c r="A417" s="30" t="s">
        <v>58</v>
      </c>
      <c r="E417" s="31" t="s">
        <v>795</v>
      </c>
    </row>
    <row r="418" spans="1:16" ht="51" x14ac:dyDescent="0.2">
      <c r="A418" t="s">
        <v>59</v>
      </c>
      <c r="E418" s="29" t="s">
        <v>796</v>
      </c>
    </row>
    <row r="419" spans="1:16" x14ac:dyDescent="0.2">
      <c r="A419" s="18" t="s">
        <v>50</v>
      </c>
      <c r="B419" s="23" t="s">
        <v>797</v>
      </c>
      <c r="C419" s="23" t="s">
        <v>798</v>
      </c>
      <c r="D419" s="18" t="s">
        <v>52</v>
      </c>
      <c r="E419" s="24" t="s">
        <v>799</v>
      </c>
      <c r="F419" s="25" t="s">
        <v>127</v>
      </c>
      <c r="G419" s="26">
        <v>5</v>
      </c>
      <c r="H419" s="27"/>
      <c r="I419" s="27">
        <f>ROUND(ROUND(H419,2)*ROUND(G419,3),2)</f>
        <v>0</v>
      </c>
      <c r="J419" s="25" t="s">
        <v>55</v>
      </c>
      <c r="O419">
        <f>(I419*21)/100</f>
        <v>0</v>
      </c>
      <c r="P419" t="s">
        <v>27</v>
      </c>
    </row>
    <row r="420" spans="1:16" x14ac:dyDescent="0.2">
      <c r="A420" s="28" t="s">
        <v>56</v>
      </c>
      <c r="E420" s="29" t="s">
        <v>800</v>
      </c>
    </row>
    <row r="421" spans="1:16" x14ac:dyDescent="0.2">
      <c r="A421" s="30" t="s">
        <v>58</v>
      </c>
      <c r="E421" s="31" t="s">
        <v>801</v>
      </c>
    </row>
    <row r="422" spans="1:16" ht="51" x14ac:dyDescent="0.2">
      <c r="A422" t="s">
        <v>59</v>
      </c>
      <c r="E422" s="29" t="s">
        <v>796</v>
      </c>
    </row>
    <row r="423" spans="1:16" x14ac:dyDescent="0.2">
      <c r="A423" s="18" t="s">
        <v>50</v>
      </c>
      <c r="B423" s="23" t="s">
        <v>802</v>
      </c>
      <c r="C423" s="23" t="s">
        <v>803</v>
      </c>
      <c r="D423" s="18" t="s">
        <v>52</v>
      </c>
      <c r="E423" s="24" t="s">
        <v>804</v>
      </c>
      <c r="F423" s="25" t="s">
        <v>127</v>
      </c>
      <c r="G423" s="26">
        <v>31.9</v>
      </c>
      <c r="H423" s="27"/>
      <c r="I423" s="27">
        <f>ROUND(ROUND(H423,2)*ROUND(G423,3),2)</f>
        <v>0</v>
      </c>
      <c r="J423" s="25" t="s">
        <v>55</v>
      </c>
      <c r="O423">
        <f>(I423*21)/100</f>
        <v>0</v>
      </c>
      <c r="P423" t="s">
        <v>27</v>
      </c>
    </row>
    <row r="424" spans="1:16" ht="25.5" x14ac:dyDescent="0.2">
      <c r="A424" s="28" t="s">
        <v>56</v>
      </c>
      <c r="E424" s="29" t="s">
        <v>805</v>
      </c>
    </row>
    <row r="425" spans="1:16" x14ac:dyDescent="0.2">
      <c r="A425" s="30" t="s">
        <v>58</v>
      </c>
      <c r="E425" s="31" t="s">
        <v>806</v>
      </c>
    </row>
    <row r="426" spans="1:16" ht="25.5" x14ac:dyDescent="0.2">
      <c r="A426" t="s">
        <v>59</v>
      </c>
      <c r="E426" s="29" t="s">
        <v>807</v>
      </c>
    </row>
    <row r="427" spans="1:16" x14ac:dyDescent="0.2">
      <c r="A427" s="18" t="s">
        <v>50</v>
      </c>
      <c r="B427" s="23" t="s">
        <v>808</v>
      </c>
      <c r="C427" s="23" t="s">
        <v>809</v>
      </c>
      <c r="D427" s="18" t="s">
        <v>52</v>
      </c>
      <c r="E427" s="24" t="s">
        <v>810</v>
      </c>
      <c r="F427" s="25" t="s">
        <v>205</v>
      </c>
      <c r="G427" s="26">
        <v>9.0399999999999991</v>
      </c>
      <c r="H427" s="27"/>
      <c r="I427" s="27">
        <f>ROUND(ROUND(H427,2)*ROUND(G427,3),2)</f>
        <v>0</v>
      </c>
      <c r="J427" s="25" t="s">
        <v>55</v>
      </c>
      <c r="O427">
        <f>(I427*21)/100</f>
        <v>0</v>
      </c>
      <c r="P427" t="s">
        <v>27</v>
      </c>
    </row>
    <row r="428" spans="1:16" x14ac:dyDescent="0.2">
      <c r="A428" s="28" t="s">
        <v>56</v>
      </c>
      <c r="E428" s="29" t="s">
        <v>811</v>
      </c>
    </row>
    <row r="429" spans="1:16" x14ac:dyDescent="0.2">
      <c r="A429" s="30" t="s">
        <v>58</v>
      </c>
      <c r="E429" s="31" t="s">
        <v>812</v>
      </c>
    </row>
    <row r="430" spans="1:16" ht="25.5" x14ac:dyDescent="0.2">
      <c r="A430" t="s">
        <v>59</v>
      </c>
      <c r="E430" s="29" t="s">
        <v>813</v>
      </c>
    </row>
    <row r="431" spans="1:16" x14ac:dyDescent="0.2">
      <c r="A431" s="18" t="s">
        <v>50</v>
      </c>
      <c r="B431" s="23" t="s">
        <v>814</v>
      </c>
      <c r="C431" s="23" t="s">
        <v>815</v>
      </c>
      <c r="D431" s="18" t="s">
        <v>71</v>
      </c>
      <c r="E431" s="24" t="s">
        <v>816</v>
      </c>
      <c r="F431" s="25" t="s">
        <v>127</v>
      </c>
      <c r="G431" s="26">
        <v>31.9</v>
      </c>
      <c r="H431" s="27"/>
      <c r="I431" s="27">
        <f>ROUND(ROUND(H431,2)*ROUND(G431,3),2)</f>
        <v>0</v>
      </c>
      <c r="J431" s="25" t="s">
        <v>55</v>
      </c>
      <c r="O431">
        <f>(I431*21)/100</f>
        <v>0</v>
      </c>
      <c r="P431" t="s">
        <v>27</v>
      </c>
    </row>
    <row r="432" spans="1:16" ht="25.5" x14ac:dyDescent="0.2">
      <c r="A432" s="28" t="s">
        <v>56</v>
      </c>
      <c r="E432" s="29" t="s">
        <v>817</v>
      </c>
    </row>
    <row r="433" spans="1:16" x14ac:dyDescent="0.2">
      <c r="A433" s="30" t="s">
        <v>58</v>
      </c>
      <c r="E433" s="31" t="s">
        <v>806</v>
      </c>
    </row>
    <row r="434" spans="1:16" ht="38.25" x14ac:dyDescent="0.2">
      <c r="A434" t="s">
        <v>59</v>
      </c>
      <c r="E434" s="29" t="s">
        <v>818</v>
      </c>
    </row>
    <row r="435" spans="1:16" x14ac:dyDescent="0.2">
      <c r="A435" s="18" t="s">
        <v>50</v>
      </c>
      <c r="B435" s="23" t="s">
        <v>819</v>
      </c>
      <c r="C435" s="23" t="s">
        <v>815</v>
      </c>
      <c r="D435" s="18" t="s">
        <v>75</v>
      </c>
      <c r="E435" s="24" t="s">
        <v>816</v>
      </c>
      <c r="F435" s="25" t="s">
        <v>127</v>
      </c>
      <c r="G435" s="26">
        <v>15.4</v>
      </c>
      <c r="H435" s="27"/>
      <c r="I435" s="27">
        <f>ROUND(ROUND(H435,2)*ROUND(G435,3),2)</f>
        <v>0</v>
      </c>
      <c r="J435" s="25" t="s">
        <v>55</v>
      </c>
      <c r="O435">
        <f>(I435*21)/100</f>
        <v>0</v>
      </c>
      <c r="P435" t="s">
        <v>27</v>
      </c>
    </row>
    <row r="436" spans="1:16" x14ac:dyDescent="0.2">
      <c r="A436" s="28" t="s">
        <v>56</v>
      </c>
      <c r="E436" s="29" t="s">
        <v>820</v>
      </c>
    </row>
    <row r="437" spans="1:16" x14ac:dyDescent="0.2">
      <c r="A437" s="30" t="s">
        <v>58</v>
      </c>
      <c r="E437" s="31" t="s">
        <v>821</v>
      </c>
    </row>
    <row r="438" spans="1:16" ht="38.25" x14ac:dyDescent="0.2">
      <c r="A438" t="s">
        <v>59</v>
      </c>
      <c r="E438" s="29" t="s">
        <v>818</v>
      </c>
    </row>
    <row r="439" spans="1:16" x14ac:dyDescent="0.2">
      <c r="A439" s="18" t="s">
        <v>50</v>
      </c>
      <c r="B439" s="23" t="s">
        <v>822</v>
      </c>
      <c r="C439" s="23" t="s">
        <v>815</v>
      </c>
      <c r="D439" s="18" t="s">
        <v>288</v>
      </c>
      <c r="E439" s="24" t="s">
        <v>816</v>
      </c>
      <c r="F439" s="25" t="s">
        <v>127</v>
      </c>
      <c r="G439" s="26">
        <v>40</v>
      </c>
      <c r="H439" s="27"/>
      <c r="I439" s="27">
        <f>ROUND(ROUND(H439,2)*ROUND(G439,3),2)</f>
        <v>0</v>
      </c>
      <c r="J439" s="25" t="s">
        <v>55</v>
      </c>
      <c r="O439">
        <f>(I439*21)/100</f>
        <v>0</v>
      </c>
      <c r="P439" t="s">
        <v>27</v>
      </c>
    </row>
    <row r="440" spans="1:16" x14ac:dyDescent="0.2">
      <c r="A440" s="28" t="s">
        <v>56</v>
      </c>
      <c r="E440" s="29" t="s">
        <v>823</v>
      </c>
    </row>
    <row r="441" spans="1:16" x14ac:dyDescent="0.2">
      <c r="A441" s="30" t="s">
        <v>58</v>
      </c>
      <c r="E441" s="31" t="s">
        <v>52</v>
      </c>
    </row>
    <row r="442" spans="1:16" ht="38.25" x14ac:dyDescent="0.2">
      <c r="A442" t="s">
        <v>59</v>
      </c>
      <c r="E442" s="29" t="s">
        <v>818</v>
      </c>
    </row>
    <row r="443" spans="1:16" x14ac:dyDescent="0.2">
      <c r="A443" s="18" t="s">
        <v>50</v>
      </c>
      <c r="B443" s="23" t="s">
        <v>824</v>
      </c>
      <c r="C443" s="23" t="s">
        <v>825</v>
      </c>
      <c r="D443" s="18" t="s">
        <v>52</v>
      </c>
      <c r="E443" s="24" t="s">
        <v>826</v>
      </c>
      <c r="F443" s="25" t="s">
        <v>127</v>
      </c>
      <c r="G443" s="26">
        <v>15</v>
      </c>
      <c r="H443" s="27"/>
      <c r="I443" s="27">
        <f>ROUND(ROUND(H443,2)*ROUND(G443,3),2)</f>
        <v>0</v>
      </c>
      <c r="J443" s="25" t="s">
        <v>55</v>
      </c>
      <c r="O443">
        <f>(I443*21)/100</f>
        <v>0</v>
      </c>
      <c r="P443" t="s">
        <v>27</v>
      </c>
    </row>
    <row r="444" spans="1:16" x14ac:dyDescent="0.2">
      <c r="A444" s="28" t="s">
        <v>56</v>
      </c>
      <c r="E444" s="29" t="s">
        <v>827</v>
      </c>
    </row>
    <row r="445" spans="1:16" x14ac:dyDescent="0.2">
      <c r="A445" s="30" t="s">
        <v>58</v>
      </c>
      <c r="E445" s="31" t="s">
        <v>828</v>
      </c>
    </row>
    <row r="446" spans="1:16" ht="38.25" x14ac:dyDescent="0.2">
      <c r="A446" t="s">
        <v>59</v>
      </c>
      <c r="E446" s="29" t="s">
        <v>818</v>
      </c>
    </row>
    <row r="447" spans="1:16" ht="25.5" x14ac:dyDescent="0.2">
      <c r="A447" s="18" t="s">
        <v>50</v>
      </c>
      <c r="B447" s="23" t="s">
        <v>829</v>
      </c>
      <c r="C447" s="23" t="s">
        <v>830</v>
      </c>
      <c r="D447" s="18" t="s">
        <v>52</v>
      </c>
      <c r="E447" s="24" t="s">
        <v>831</v>
      </c>
      <c r="F447" s="25" t="s">
        <v>127</v>
      </c>
      <c r="G447" s="26">
        <v>157.1</v>
      </c>
      <c r="H447" s="27"/>
      <c r="I447" s="27">
        <f>ROUND(ROUND(H447,2)*ROUND(G447,3),2)</f>
        <v>0</v>
      </c>
      <c r="J447" s="25" t="s">
        <v>55</v>
      </c>
      <c r="O447">
        <f>(I447*21)/100</f>
        <v>0</v>
      </c>
      <c r="P447" t="s">
        <v>27</v>
      </c>
    </row>
    <row r="448" spans="1:16" x14ac:dyDescent="0.2">
      <c r="A448" s="28" t="s">
        <v>56</v>
      </c>
      <c r="E448" s="29" t="s">
        <v>832</v>
      </c>
    </row>
    <row r="449" spans="1:16" x14ac:dyDescent="0.2">
      <c r="A449" s="30" t="s">
        <v>58</v>
      </c>
      <c r="E449" s="31" t="s">
        <v>833</v>
      </c>
    </row>
    <row r="450" spans="1:16" ht="38.25" x14ac:dyDescent="0.2">
      <c r="A450" t="s">
        <v>59</v>
      </c>
      <c r="E450" s="29" t="s">
        <v>818</v>
      </c>
    </row>
    <row r="451" spans="1:16" ht="25.5" x14ac:dyDescent="0.2">
      <c r="A451" s="18" t="s">
        <v>50</v>
      </c>
      <c r="B451" s="23" t="s">
        <v>834</v>
      </c>
      <c r="C451" s="23" t="s">
        <v>835</v>
      </c>
      <c r="D451" s="18" t="s">
        <v>52</v>
      </c>
      <c r="E451" s="24" t="s">
        <v>836</v>
      </c>
      <c r="F451" s="25" t="s">
        <v>127</v>
      </c>
      <c r="G451" s="26">
        <v>8.16</v>
      </c>
      <c r="H451" s="27"/>
      <c r="I451" s="27">
        <f>ROUND(ROUND(H451,2)*ROUND(G451,3),2)</f>
        <v>0</v>
      </c>
      <c r="J451" s="25" t="s">
        <v>55</v>
      </c>
      <c r="O451">
        <f>(I451*21)/100</f>
        <v>0</v>
      </c>
      <c r="P451" t="s">
        <v>27</v>
      </c>
    </row>
    <row r="452" spans="1:16" x14ac:dyDescent="0.2">
      <c r="A452" s="28" t="s">
        <v>56</v>
      </c>
      <c r="E452" s="29" t="s">
        <v>837</v>
      </c>
    </row>
    <row r="453" spans="1:16" x14ac:dyDescent="0.2">
      <c r="A453" s="30" t="s">
        <v>58</v>
      </c>
      <c r="E453" s="31" t="s">
        <v>838</v>
      </c>
    </row>
    <row r="454" spans="1:16" ht="38.25" x14ac:dyDescent="0.2">
      <c r="A454" t="s">
        <v>59</v>
      </c>
      <c r="E454" s="29" t="s">
        <v>818</v>
      </c>
    </row>
    <row r="455" spans="1:16" x14ac:dyDescent="0.2">
      <c r="A455" s="18" t="s">
        <v>50</v>
      </c>
      <c r="B455" s="23" t="s">
        <v>839</v>
      </c>
      <c r="C455" s="23" t="s">
        <v>840</v>
      </c>
      <c r="D455" s="18" t="s">
        <v>52</v>
      </c>
      <c r="E455" s="24" t="s">
        <v>841</v>
      </c>
      <c r="F455" s="25" t="s">
        <v>127</v>
      </c>
      <c r="G455" s="26">
        <v>15</v>
      </c>
      <c r="H455" s="27"/>
      <c r="I455" s="27">
        <f>ROUND(ROUND(H455,2)*ROUND(G455,3),2)</f>
        <v>0</v>
      </c>
      <c r="J455" s="25" t="s">
        <v>55</v>
      </c>
      <c r="O455">
        <f>(I455*21)/100</f>
        <v>0</v>
      </c>
      <c r="P455" t="s">
        <v>27</v>
      </c>
    </row>
    <row r="456" spans="1:16" ht="25.5" x14ac:dyDescent="0.2">
      <c r="A456" s="28" t="s">
        <v>56</v>
      </c>
      <c r="E456" s="29" t="s">
        <v>842</v>
      </c>
    </row>
    <row r="457" spans="1:16" x14ac:dyDescent="0.2">
      <c r="A457" s="30" t="s">
        <v>58</v>
      </c>
      <c r="E457" s="31" t="s">
        <v>828</v>
      </c>
    </row>
    <row r="458" spans="1:16" ht="25.5" x14ac:dyDescent="0.2">
      <c r="A458" t="s">
        <v>59</v>
      </c>
      <c r="E458" s="29" t="s">
        <v>813</v>
      </c>
    </row>
    <row r="459" spans="1:16" x14ac:dyDescent="0.2">
      <c r="A459" s="18" t="s">
        <v>50</v>
      </c>
      <c r="B459" s="23" t="s">
        <v>843</v>
      </c>
      <c r="C459" s="23" t="s">
        <v>844</v>
      </c>
      <c r="D459" s="18" t="s">
        <v>71</v>
      </c>
      <c r="E459" s="24" t="s">
        <v>845</v>
      </c>
      <c r="F459" s="25" t="s">
        <v>205</v>
      </c>
      <c r="G459" s="26">
        <v>42.372</v>
      </c>
      <c r="H459" s="27"/>
      <c r="I459" s="27">
        <f>ROUND(ROUND(H459,2)*ROUND(G459,3),2)</f>
        <v>0</v>
      </c>
      <c r="J459" s="25" t="s">
        <v>55</v>
      </c>
      <c r="O459">
        <f>(I459*21)/100</f>
        <v>0</v>
      </c>
      <c r="P459" t="s">
        <v>27</v>
      </c>
    </row>
    <row r="460" spans="1:16" ht="25.5" x14ac:dyDescent="0.2">
      <c r="A460" s="28" t="s">
        <v>56</v>
      </c>
      <c r="E460" s="29" t="s">
        <v>846</v>
      </c>
    </row>
    <row r="461" spans="1:16" x14ac:dyDescent="0.2">
      <c r="A461" s="30" t="s">
        <v>58</v>
      </c>
      <c r="E461" s="31" t="s">
        <v>847</v>
      </c>
    </row>
    <row r="462" spans="1:16" ht="25.5" x14ac:dyDescent="0.2">
      <c r="A462" t="s">
        <v>59</v>
      </c>
      <c r="E462" s="29" t="s">
        <v>848</v>
      </c>
    </row>
    <row r="463" spans="1:16" x14ac:dyDescent="0.2">
      <c r="A463" s="18" t="s">
        <v>50</v>
      </c>
      <c r="B463" s="23" t="s">
        <v>849</v>
      </c>
      <c r="C463" s="23" t="s">
        <v>844</v>
      </c>
      <c r="D463" s="18" t="s">
        <v>75</v>
      </c>
      <c r="E463" s="24" t="s">
        <v>845</v>
      </c>
      <c r="F463" s="25" t="s">
        <v>205</v>
      </c>
      <c r="G463" s="26">
        <v>15</v>
      </c>
      <c r="H463" s="27"/>
      <c r="I463" s="27">
        <f>ROUND(ROUND(H463,2)*ROUND(G463,3),2)</f>
        <v>0</v>
      </c>
      <c r="J463" s="25" t="s">
        <v>55</v>
      </c>
      <c r="O463">
        <f>(I463*21)/100</f>
        <v>0</v>
      </c>
      <c r="P463" t="s">
        <v>27</v>
      </c>
    </row>
    <row r="464" spans="1:16" x14ac:dyDescent="0.2">
      <c r="A464" s="28" t="s">
        <v>56</v>
      </c>
      <c r="E464" s="29" t="s">
        <v>850</v>
      </c>
    </row>
    <row r="465" spans="1:16" x14ac:dyDescent="0.2">
      <c r="A465" s="30" t="s">
        <v>58</v>
      </c>
      <c r="E465" s="31" t="s">
        <v>647</v>
      </c>
    </row>
    <row r="466" spans="1:16" ht="25.5" x14ac:dyDescent="0.2">
      <c r="A466" t="s">
        <v>59</v>
      </c>
      <c r="E466" s="29" t="s">
        <v>848</v>
      </c>
    </row>
    <row r="467" spans="1:16" ht="25.5" x14ac:dyDescent="0.2">
      <c r="A467" s="18" t="s">
        <v>50</v>
      </c>
      <c r="B467" s="23" t="s">
        <v>851</v>
      </c>
      <c r="C467" s="23" t="s">
        <v>852</v>
      </c>
      <c r="D467" s="18" t="s">
        <v>52</v>
      </c>
      <c r="E467" s="24" t="s">
        <v>853</v>
      </c>
      <c r="F467" s="25" t="s">
        <v>127</v>
      </c>
      <c r="G467" s="26">
        <v>5.5</v>
      </c>
      <c r="H467" s="27"/>
      <c r="I467" s="27">
        <f>ROUND(ROUND(H467,2)*ROUND(G467,3),2)</f>
        <v>0</v>
      </c>
      <c r="J467" s="25" t="s">
        <v>55</v>
      </c>
      <c r="O467">
        <f>(I467*21)/100</f>
        <v>0</v>
      </c>
      <c r="P467" t="s">
        <v>27</v>
      </c>
    </row>
    <row r="468" spans="1:16" x14ac:dyDescent="0.2">
      <c r="A468" s="28" t="s">
        <v>56</v>
      </c>
      <c r="E468" s="29" t="s">
        <v>854</v>
      </c>
    </row>
    <row r="469" spans="1:16" x14ac:dyDescent="0.2">
      <c r="A469" s="30" t="s">
        <v>58</v>
      </c>
      <c r="E469" s="31" t="s">
        <v>52</v>
      </c>
    </row>
    <row r="470" spans="1:16" ht="89.25" x14ac:dyDescent="0.2">
      <c r="A470" t="s">
        <v>59</v>
      </c>
      <c r="E470" s="29" t="s">
        <v>855</v>
      </c>
    </row>
    <row r="471" spans="1:16" x14ac:dyDescent="0.2">
      <c r="A471" s="18" t="s">
        <v>50</v>
      </c>
      <c r="B471" s="23" t="s">
        <v>856</v>
      </c>
      <c r="C471" s="23" t="s">
        <v>857</v>
      </c>
      <c r="D471" s="18" t="s">
        <v>52</v>
      </c>
      <c r="E471" s="24" t="s">
        <v>858</v>
      </c>
      <c r="F471" s="25" t="s">
        <v>65</v>
      </c>
      <c r="G471" s="26">
        <v>1</v>
      </c>
      <c r="H471" s="27"/>
      <c r="I471" s="27">
        <f>ROUND(ROUND(H471,2)*ROUND(G471,3),2)</f>
        <v>0</v>
      </c>
      <c r="J471" s="25" t="s">
        <v>55</v>
      </c>
      <c r="O471">
        <f>(I471*21)/100</f>
        <v>0</v>
      </c>
      <c r="P471" t="s">
        <v>27</v>
      </c>
    </row>
    <row r="472" spans="1:16" x14ac:dyDescent="0.2">
      <c r="A472" s="28" t="s">
        <v>56</v>
      </c>
      <c r="E472" s="29" t="s">
        <v>859</v>
      </c>
    </row>
    <row r="473" spans="1:16" x14ac:dyDescent="0.2">
      <c r="A473" s="30" t="s">
        <v>58</v>
      </c>
      <c r="E473" s="31" t="s">
        <v>52</v>
      </c>
    </row>
    <row r="474" spans="1:16" ht="369.75" x14ac:dyDescent="0.2">
      <c r="A474" t="s">
        <v>59</v>
      </c>
      <c r="E474" s="29" t="s">
        <v>533</v>
      </c>
    </row>
    <row r="475" spans="1:16" x14ac:dyDescent="0.2">
      <c r="A475" s="18" t="s">
        <v>50</v>
      </c>
      <c r="B475" s="23" t="s">
        <v>860</v>
      </c>
      <c r="C475" s="23" t="s">
        <v>861</v>
      </c>
      <c r="D475" s="18" t="s">
        <v>52</v>
      </c>
      <c r="E475" s="24" t="s">
        <v>862</v>
      </c>
      <c r="F475" s="25" t="s">
        <v>127</v>
      </c>
      <c r="G475" s="26">
        <v>19.899999999999999</v>
      </c>
      <c r="H475" s="27"/>
      <c r="I475" s="27">
        <f>ROUND(ROUND(H475,2)*ROUND(G475,3),2)</f>
        <v>0</v>
      </c>
      <c r="J475" s="25" t="s">
        <v>55</v>
      </c>
      <c r="O475">
        <f>(I475*21)/100</f>
        <v>0</v>
      </c>
      <c r="P475" t="s">
        <v>27</v>
      </c>
    </row>
    <row r="476" spans="1:16" x14ac:dyDescent="0.2">
      <c r="A476" s="28" t="s">
        <v>56</v>
      </c>
      <c r="E476" s="29" t="s">
        <v>863</v>
      </c>
    </row>
    <row r="477" spans="1:16" x14ac:dyDescent="0.2">
      <c r="A477" s="30" t="s">
        <v>58</v>
      </c>
      <c r="E477" s="31" t="s">
        <v>864</v>
      </c>
    </row>
    <row r="478" spans="1:16" ht="409.5" x14ac:dyDescent="0.2">
      <c r="A478" t="s">
        <v>59</v>
      </c>
      <c r="E478" s="29" t="s">
        <v>865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000_1</vt:lpstr>
      <vt:lpstr>001_1</vt:lpstr>
      <vt:lpstr>201_1</vt:lpstr>
      <vt:lpstr>'000_1'!Názvy_tisku</vt:lpstr>
      <vt:lpstr>'001_1'!Názvy_tisku</vt:lpstr>
      <vt:lpstr>'201_1'!Názvy_tisku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cp:lastPrinted>2024-10-21T15:58:31Z</cp:lastPrinted>
  <dcterms:created xsi:type="dcterms:W3CDTF">2024-10-21T15:59:58Z</dcterms:created>
  <dcterms:modified xsi:type="dcterms:W3CDTF">2024-10-21T16:00:23Z</dcterms:modified>
  <cp:category/>
  <cp:contentStatus/>
</cp:coreProperties>
</file>